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8035" windowHeight="12555"/>
  </bookViews>
  <sheets>
    <sheet name="工作表1" sheetId="1" r:id="rId1"/>
    <sheet name="工作表2" sheetId="2" r:id="rId2"/>
    <sheet name="工作表3" sheetId="3" r:id="rId3"/>
  </sheets>
  <calcPr calcId="145621" calcMode="manual"/>
</workbook>
</file>

<file path=xl/calcChain.xml><?xml version="1.0" encoding="utf-8"?>
<calcChain xmlns="http://schemas.openxmlformats.org/spreadsheetml/2006/main">
  <c r="T28" i="1" l="1"/>
  <c r="S28" i="1"/>
  <c r="S27" i="1"/>
  <c r="R27" i="1"/>
  <c r="R26" i="1"/>
  <c r="T25" i="1"/>
  <c r="R24" i="1"/>
  <c r="T23" i="1"/>
  <c r="R22" i="1"/>
  <c r="T21" i="1"/>
  <c r="T19" i="1"/>
  <c r="R18" i="1"/>
  <c r="T17" i="1"/>
  <c r="T15" i="1"/>
  <c r="R14" i="1"/>
  <c r="T13" i="1"/>
  <c r="T11" i="1"/>
  <c r="R10" i="1"/>
  <c r="T9" i="1"/>
  <c r="T7" i="1"/>
  <c r="R6" i="1"/>
  <c r="R28" i="1" s="1"/>
  <c r="T5" i="1"/>
  <c r="T3" i="1"/>
  <c r="T27" i="1" s="1"/>
  <c r="O123" i="1" l="1"/>
  <c r="O122" i="1"/>
  <c r="O120" i="1"/>
  <c r="O119" i="1"/>
  <c r="O118" i="1"/>
  <c r="O117" i="1"/>
  <c r="O116" i="1"/>
  <c r="O115" i="1"/>
  <c r="O114" i="1"/>
  <c r="O113" i="1"/>
  <c r="O112" i="1"/>
  <c r="O111" i="1"/>
  <c r="O110" i="1"/>
  <c r="O109" i="1"/>
  <c r="O108" i="1"/>
  <c r="O107" i="1"/>
  <c r="O106" i="1"/>
  <c r="O105" i="1"/>
  <c r="O104" i="1"/>
  <c r="O103" i="1"/>
  <c r="O102" i="1"/>
  <c r="O101" i="1"/>
  <c r="O100" i="1"/>
  <c r="O99" i="1"/>
  <c r="O98" i="1"/>
  <c r="O97" i="1"/>
  <c r="O96" i="1"/>
  <c r="O95" i="1"/>
  <c r="O94" i="1"/>
  <c r="O93" i="1"/>
  <c r="O92" i="1"/>
  <c r="O91" i="1"/>
  <c r="O90" i="1"/>
  <c r="O89" i="1"/>
  <c r="O88" i="1"/>
  <c r="O87" i="1"/>
  <c r="O86" i="1"/>
  <c r="O85" i="1"/>
  <c r="O84" i="1"/>
  <c r="O83" i="1"/>
  <c r="O82" i="1"/>
  <c r="O81" i="1"/>
  <c r="O80" i="1"/>
  <c r="O79" i="1"/>
  <c r="O78" i="1"/>
  <c r="O77" i="1"/>
  <c r="O76" i="1"/>
  <c r="O75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4" i="1"/>
  <c r="O3" i="1"/>
  <c r="N2" i="1"/>
  <c r="M2" i="1"/>
  <c r="L2" i="1"/>
  <c r="K2" i="1"/>
  <c r="J2" i="1"/>
  <c r="I2" i="1"/>
  <c r="H2" i="1"/>
  <c r="G2" i="1"/>
  <c r="F2" i="1"/>
  <c r="E2" i="1"/>
  <c r="D2" i="1"/>
  <c r="C2" i="1"/>
  <c r="O2" i="1" s="1"/>
  <c r="B2" i="1"/>
</calcChain>
</file>

<file path=xl/sharedStrings.xml><?xml version="1.0" encoding="utf-8"?>
<sst xmlns="http://schemas.openxmlformats.org/spreadsheetml/2006/main" count="167" uniqueCount="156">
  <si>
    <t>貨物名稱</t>
  </si>
  <si>
    <t>期間</t>
  </si>
  <si>
    <t>CN大陸
(含香港)</t>
  </si>
  <si>
    <t>其他國家</t>
  </si>
  <si>
    <t>蛤蚧</t>
  </si>
  <si>
    <t>海龍</t>
  </si>
  <si>
    <t>海馬</t>
  </si>
  <si>
    <t>虎骨</t>
  </si>
  <si>
    <t>熊骨</t>
  </si>
  <si>
    <t>豹骨</t>
  </si>
  <si>
    <t>犀角</t>
    <phoneticPr fontId="2" type="noConversion"/>
  </si>
  <si>
    <t>鱉甲</t>
    <phoneticPr fontId="2" type="noConversion"/>
  </si>
  <si>
    <t>龜板</t>
    <phoneticPr fontId="2" type="noConversion"/>
  </si>
  <si>
    <t>鹿角</t>
  </si>
  <si>
    <t>乾鹿茸</t>
  </si>
  <si>
    <t>鹿角霜</t>
  </si>
  <si>
    <t>羚羊角</t>
  </si>
  <si>
    <t>穿山甲片</t>
    <phoneticPr fontId="2" type="noConversion"/>
  </si>
  <si>
    <t>龍涎香</t>
  </si>
  <si>
    <t>麝香</t>
    <phoneticPr fontId="2" type="noConversion"/>
  </si>
  <si>
    <t>九香蟲</t>
  </si>
  <si>
    <t>五穀蟲|五穀蛆</t>
  </si>
  <si>
    <t xml:space="preserve">其他節肢動物類藥材 </t>
  </si>
  <si>
    <t>水蛭</t>
  </si>
  <si>
    <t>地龍</t>
    <phoneticPr fontId="2" type="noConversion"/>
  </si>
  <si>
    <t>珍珠</t>
  </si>
  <si>
    <t>葛根</t>
  </si>
  <si>
    <t>藕節</t>
    <phoneticPr fontId="2" type="noConversion"/>
  </si>
  <si>
    <t>苦扁桃仁</t>
  </si>
  <si>
    <t>白果|銀杏果</t>
  </si>
  <si>
    <t>紅棗|大棗</t>
    <phoneticPr fontId="2" type="noConversion"/>
  </si>
  <si>
    <t>廣橘皮(含陳皮)</t>
    <phoneticPr fontId="2" type="noConversion"/>
  </si>
  <si>
    <t>肉桂及其他肉桂</t>
    <phoneticPr fontId="2" type="noConversion"/>
  </si>
  <si>
    <t>大茴香子</t>
  </si>
  <si>
    <t>乾姜|炮薑|煨薑</t>
    <phoneticPr fontId="2" type="noConversion"/>
  </si>
  <si>
    <t>番紅花|紅花</t>
  </si>
  <si>
    <t>薑黃|鬱金</t>
    <phoneticPr fontId="2" type="noConversion"/>
  </si>
  <si>
    <t>蓖麻子</t>
  </si>
  <si>
    <t>芥子</t>
  </si>
  <si>
    <t>火麻仁</t>
    <phoneticPr fontId="2" type="noConversion"/>
  </si>
  <si>
    <t>人參</t>
    <phoneticPr fontId="2" type="noConversion"/>
  </si>
  <si>
    <t>高麗參</t>
    <phoneticPr fontId="2" type="noConversion"/>
  </si>
  <si>
    <t>東洋參</t>
    <phoneticPr fontId="2" type="noConversion"/>
  </si>
  <si>
    <t>西洋參</t>
    <phoneticPr fontId="2" type="noConversion"/>
  </si>
  <si>
    <t>三七|田七|川七</t>
    <phoneticPr fontId="2" type="noConversion"/>
  </si>
  <si>
    <t>其他人參根</t>
    <phoneticPr fontId="2" type="noConversion"/>
  </si>
  <si>
    <t>罌粟草</t>
  </si>
  <si>
    <t>杜仲</t>
  </si>
  <si>
    <t>朴筒</t>
  </si>
  <si>
    <t>朴根|朴花</t>
  </si>
  <si>
    <t>番瀉葉</t>
    <phoneticPr fontId="2" type="noConversion"/>
  </si>
  <si>
    <t>土茯苓</t>
  </si>
  <si>
    <t>茯苓|茯神</t>
    <phoneticPr fontId="2" type="noConversion"/>
  </si>
  <si>
    <t>黃連</t>
    <phoneticPr fontId="2" type="noConversion"/>
  </si>
  <si>
    <t>川芎|芎藭</t>
  </si>
  <si>
    <t>川貝母</t>
    <phoneticPr fontId="2" type="noConversion"/>
  </si>
  <si>
    <t>淅貝母</t>
    <phoneticPr fontId="2" type="noConversion"/>
  </si>
  <si>
    <t>白朮</t>
  </si>
  <si>
    <t>天雄</t>
    <phoneticPr fontId="2" type="noConversion"/>
  </si>
  <si>
    <t>半夏</t>
  </si>
  <si>
    <t>知母</t>
  </si>
  <si>
    <t>川牛膝</t>
    <phoneticPr fontId="2" type="noConversion"/>
  </si>
  <si>
    <t>牛膝|懷牛膝|淮牛膝</t>
    <phoneticPr fontId="2" type="noConversion"/>
  </si>
  <si>
    <t>銀柴胡</t>
  </si>
  <si>
    <t>赤芍</t>
    <phoneticPr fontId="2" type="noConversion"/>
  </si>
  <si>
    <t>丹參</t>
    <phoneticPr fontId="2" type="noConversion"/>
  </si>
  <si>
    <t>黃耆|紅耆</t>
    <phoneticPr fontId="2" type="noConversion"/>
  </si>
  <si>
    <t>沙參</t>
    <phoneticPr fontId="2" type="noConversion"/>
  </si>
  <si>
    <t>當歸</t>
  </si>
  <si>
    <t>黨參</t>
  </si>
  <si>
    <t>木香</t>
    <phoneticPr fontId="2" type="noConversion"/>
  </si>
  <si>
    <t>酸棗仁</t>
  </si>
  <si>
    <t>大腹皮</t>
    <phoneticPr fontId="2" type="noConversion"/>
  </si>
  <si>
    <t>甘草</t>
    <phoneticPr fontId="2" type="noConversion"/>
  </si>
  <si>
    <t>其他藥用植物</t>
    <phoneticPr fontId="2" type="noConversion"/>
  </si>
  <si>
    <t>苦杏仁</t>
  </si>
  <si>
    <t>血竭</t>
  </si>
  <si>
    <t>龍腦|冰片|薄荷腦</t>
  </si>
  <si>
    <t>105年1月
進口量
(公斤)</t>
    <phoneticPr fontId="2" type="noConversion"/>
  </si>
  <si>
    <t>合計
(公斤)</t>
    <phoneticPr fontId="2" type="noConversion"/>
  </si>
  <si>
    <t>105年2月
進口量
(公斤)</t>
    <phoneticPr fontId="2" type="noConversion"/>
  </si>
  <si>
    <t>105年3月
進口量
(公斤)</t>
    <phoneticPr fontId="2" type="noConversion"/>
  </si>
  <si>
    <t>105年4月
進口量
(公斤)</t>
    <phoneticPr fontId="2" type="noConversion"/>
  </si>
  <si>
    <t>105年5月
進口量
(公斤)</t>
    <phoneticPr fontId="2" type="noConversion"/>
  </si>
  <si>
    <t>105年6月
進口量
(公斤)</t>
    <phoneticPr fontId="2" type="noConversion"/>
  </si>
  <si>
    <t>105年7月
進口量
(公斤)</t>
    <phoneticPr fontId="2" type="noConversion"/>
  </si>
  <si>
    <t>105年8月
進口量
(公斤)</t>
    <phoneticPr fontId="2" type="noConversion"/>
  </si>
  <si>
    <t>105年9月
進口量
(公斤)</t>
    <phoneticPr fontId="2" type="noConversion"/>
  </si>
  <si>
    <t>105年10月
進口量
(公斤)</t>
    <phoneticPr fontId="2" type="noConversion"/>
  </si>
  <si>
    <t>105年11月
進口量
(公斤)</t>
    <phoneticPr fontId="2" type="noConversion"/>
  </si>
  <si>
    <t>105年12月
進口量
(公斤)</t>
    <phoneticPr fontId="2" type="noConversion"/>
  </si>
  <si>
    <t>進口量總計
(公斤)</t>
    <phoneticPr fontId="2" type="noConversion"/>
  </si>
  <si>
    <t>黃藥|牛黃|猴棗</t>
    <phoneticPr fontId="2" type="noConversion"/>
  </si>
  <si>
    <t>全蠍</t>
    <phoneticPr fontId="2" type="noConversion"/>
  </si>
  <si>
    <t xml:space="preserve">其他無脊椎動物類藥材 </t>
    <phoneticPr fontId="2" type="noConversion"/>
  </si>
  <si>
    <t>其他脊椎動物類藥材</t>
    <phoneticPr fontId="2" type="noConversion"/>
  </si>
  <si>
    <t>殭蠶</t>
    <phoneticPr fontId="2" type="noConversion"/>
  </si>
  <si>
    <t>錫蘭肉桂|肉桂</t>
    <phoneticPr fontId="2" type="noConversion"/>
  </si>
  <si>
    <t>丁香</t>
    <phoneticPr fontId="2" type="noConversion"/>
  </si>
  <si>
    <t>古柯葉</t>
    <phoneticPr fontId="2" type="noConversion"/>
  </si>
  <si>
    <t>麻黃</t>
    <phoneticPr fontId="2" type="noConversion"/>
  </si>
  <si>
    <t>檀香</t>
    <phoneticPr fontId="2" type="noConversion"/>
  </si>
  <si>
    <t>沈香|沉香</t>
    <phoneticPr fontId="2" type="noConversion"/>
  </si>
  <si>
    <t>排草</t>
    <phoneticPr fontId="2" type="noConversion"/>
  </si>
  <si>
    <t>大黃</t>
    <phoneticPr fontId="2" type="noConversion"/>
  </si>
  <si>
    <t>莪朮</t>
    <phoneticPr fontId="2" type="noConversion"/>
  </si>
  <si>
    <t>高良薑</t>
    <phoneticPr fontId="2" type="noConversion"/>
  </si>
  <si>
    <t>胡黃連</t>
    <phoneticPr fontId="2" type="noConversion"/>
  </si>
  <si>
    <t>天麻</t>
    <phoneticPr fontId="2" type="noConversion"/>
  </si>
  <si>
    <t>柴胡</t>
    <phoneticPr fontId="2" type="noConversion"/>
  </si>
  <si>
    <t>白芍|芍藥</t>
    <phoneticPr fontId="2" type="noConversion"/>
  </si>
  <si>
    <t>大戟</t>
    <phoneticPr fontId="2" type="noConversion"/>
  </si>
  <si>
    <t>黃芩</t>
    <phoneticPr fontId="2" type="noConversion"/>
  </si>
  <si>
    <t>玄參|元參</t>
    <phoneticPr fontId="2" type="noConversion"/>
  </si>
  <si>
    <t>地黃</t>
    <phoneticPr fontId="2" type="noConversion"/>
  </si>
  <si>
    <t>一條根</t>
    <phoneticPr fontId="2" type="noConversion"/>
  </si>
  <si>
    <t>防風</t>
    <phoneticPr fontId="2" type="noConversion"/>
  </si>
  <si>
    <t>雞冠花</t>
    <phoneticPr fontId="2" type="noConversion"/>
  </si>
  <si>
    <t>辛夷</t>
    <phoneticPr fontId="2" type="noConversion"/>
  </si>
  <si>
    <t>兒茶</t>
    <phoneticPr fontId="2" type="noConversion"/>
  </si>
  <si>
    <t>羅漢果</t>
    <phoneticPr fontId="2" type="noConversion"/>
  </si>
  <si>
    <t>郁李仁|桃仁</t>
    <phoneticPr fontId="2" type="noConversion"/>
  </si>
  <si>
    <t>沒藥</t>
    <phoneticPr fontId="2" type="noConversion"/>
  </si>
  <si>
    <t>乳香</t>
    <phoneticPr fontId="2" type="noConversion"/>
  </si>
  <si>
    <t>安息香膠</t>
    <phoneticPr fontId="2" type="noConversion"/>
  </si>
  <si>
    <t>阿魏</t>
    <phoneticPr fontId="2" type="noConversion"/>
  </si>
  <si>
    <t>神麴</t>
    <phoneticPr fontId="2" type="noConversion"/>
  </si>
  <si>
    <t>未列名粗製礦物質藥材</t>
    <phoneticPr fontId="2" type="noConversion"/>
  </si>
  <si>
    <t>辰砂|硃砂</t>
    <phoneticPr fontId="2" type="noConversion"/>
  </si>
  <si>
    <t>水獺肝</t>
    <phoneticPr fontId="2" type="noConversion"/>
  </si>
  <si>
    <t>熊膽</t>
    <phoneticPr fontId="2" type="noConversion"/>
  </si>
  <si>
    <t>紫河車</t>
    <phoneticPr fontId="2" type="noConversion"/>
  </si>
  <si>
    <t>阿膠</t>
    <phoneticPr fontId="2" type="noConversion"/>
  </si>
  <si>
    <t>虎骨膠</t>
    <phoneticPr fontId="2" type="noConversion"/>
  </si>
  <si>
    <t>鹿角膠</t>
    <phoneticPr fontId="2" type="noConversion"/>
  </si>
  <si>
    <t>乾象皮</t>
    <phoneticPr fontId="2" type="noConversion"/>
  </si>
  <si>
    <t>韭菜子|萊服子|蘿蔔子|菟絲子|地膚子|
牛蒡子|決明子|車前子|冬瓜子</t>
    <phoneticPr fontId="2" type="noConversion"/>
  </si>
  <si>
    <t>天然硫化砷（石黃、雄黃）
及國藥用琥珀碎等</t>
    <phoneticPr fontId="2" type="noConversion"/>
  </si>
  <si>
    <t>焙附片|黑附片|白附片|小黑附片|
烏頭|川烏|草烏</t>
    <phoneticPr fontId="2" type="noConversion"/>
  </si>
  <si>
    <t>進口量(公噸)/百分比%</t>
    <phoneticPr fontId="2" type="noConversion"/>
  </si>
  <si>
    <t>合計</t>
  </si>
  <si>
    <t>105年1月</t>
    <phoneticPr fontId="2" type="noConversion"/>
  </si>
  <si>
    <t>百分比</t>
    <phoneticPr fontId="2" type="noConversion"/>
  </si>
  <si>
    <t>105年2月</t>
    <phoneticPr fontId="2" type="noConversion"/>
  </si>
  <si>
    <t>105年3月</t>
    <phoneticPr fontId="2" type="noConversion"/>
  </si>
  <si>
    <t>105年4月</t>
    <phoneticPr fontId="2" type="noConversion"/>
  </si>
  <si>
    <t>105年5月</t>
    <phoneticPr fontId="2" type="noConversion"/>
  </si>
  <si>
    <t>105年6月</t>
    <phoneticPr fontId="2" type="noConversion"/>
  </si>
  <si>
    <t>105年7月</t>
    <phoneticPr fontId="2" type="noConversion"/>
  </si>
  <si>
    <t>105年8月</t>
    <phoneticPr fontId="2" type="noConversion"/>
  </si>
  <si>
    <t>105年9月</t>
    <phoneticPr fontId="2" type="noConversion"/>
  </si>
  <si>
    <t>105年10月</t>
    <phoneticPr fontId="2" type="noConversion"/>
  </si>
  <si>
    <t>105年11月</t>
    <phoneticPr fontId="2" type="noConversion"/>
  </si>
  <si>
    <t>105年12月</t>
    <phoneticPr fontId="2" type="noConversion"/>
  </si>
  <si>
    <t>合計</t>
    <phoneticPr fontId="2" type="noConversion"/>
  </si>
  <si>
    <t>百分比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</si>
</sst>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);[Red]\(#,##0.0\)"/>
    <numFmt numFmtId="177" formatCode="#,##0.0_ "/>
    <numFmt numFmtId="178" formatCode="0.0%"/>
  </numFmts>
  <fonts count="8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FFFFFF"/>
      <name val="新細明體"/>
      <family val="1"/>
      <charset val="136"/>
      <scheme val="minor"/>
    </font>
    <font>
      <sz val="12"/>
      <color rgb="FF8C4510"/>
      <name val="新細明體"/>
      <family val="1"/>
      <charset val="136"/>
      <scheme val="minor"/>
    </font>
    <font>
      <b/>
      <sz val="12"/>
      <color rgb="FF0000FF"/>
      <name val="微軟正黑體"/>
      <family val="2"/>
      <charset val="136"/>
    </font>
    <font>
      <b/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</fonts>
  <fills count="1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A5512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7DEE8"/>
        <bgColor rgb="FFB7DEE8"/>
      </patternFill>
    </fill>
    <fill>
      <patternFill patternType="solid">
        <fgColor rgb="FFF2DCDB"/>
        <bgColor rgb="FFF2DCDB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rgb="FFFFFF99"/>
      </patternFill>
    </fill>
    <fill>
      <patternFill patternType="solid">
        <fgColor rgb="FF99FFCC"/>
        <bgColor rgb="FF99FFCC"/>
      </patternFill>
    </fill>
    <fill>
      <patternFill patternType="solid">
        <fgColor rgb="FFFFF7E7"/>
        <bgColor indexed="64"/>
      </patternFill>
    </fill>
    <fill>
      <patternFill patternType="solid">
        <fgColor theme="9" tint="0.59999389629810485"/>
        <bgColor rgb="FFB7DEE8"/>
      </patternFill>
    </fill>
    <fill>
      <patternFill patternType="solid">
        <fgColor theme="8" tint="0.59999389629810485"/>
        <bgColor rgb="FFB7DEE8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99CC"/>
        <bgColor rgb="FFFF99C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DEBA8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DEBA84"/>
      </top>
      <bottom style="thin">
        <color rgb="FFDEBA84"/>
      </bottom>
      <diagonal/>
    </border>
    <border>
      <left/>
      <right style="thin">
        <color rgb="FFDEBA8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176" fontId="1" fillId="4" borderId="1" xfId="0" applyNumberFormat="1" applyFont="1" applyFill="1" applyBorder="1" applyAlignment="1">
      <alignment horizontal="righ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0" fontId="0" fillId="8" borderId="0" xfId="0" applyFill="1">
      <alignment vertical="center"/>
    </xf>
    <xf numFmtId="0" fontId="0" fillId="9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176" fontId="1" fillId="5" borderId="1" xfId="0" applyNumberFormat="1" applyFont="1" applyFill="1" applyBorder="1" applyAlignment="1">
      <alignment horizontal="right" vertical="center" wrapText="1"/>
    </xf>
    <xf numFmtId="0" fontId="0" fillId="12" borderId="1" xfId="0" applyFill="1" applyBorder="1" applyAlignment="1">
      <alignment horizontal="center" vertical="center"/>
    </xf>
    <xf numFmtId="177" fontId="5" fillId="4" borderId="1" xfId="0" applyNumberFormat="1" applyFont="1" applyFill="1" applyBorder="1" applyAlignment="1">
      <alignment horizontal="right" vertical="center"/>
    </xf>
    <xf numFmtId="177" fontId="6" fillId="4" borderId="1" xfId="0" applyNumberFormat="1" applyFont="1" applyFill="1" applyBorder="1" applyAlignment="1">
      <alignment horizontal="right" vertical="center"/>
    </xf>
    <xf numFmtId="178" fontId="7" fillId="4" borderId="1" xfId="0" applyNumberFormat="1" applyFont="1" applyFill="1" applyBorder="1" applyAlignment="1">
      <alignment horizontal="right" vertical="center"/>
    </xf>
    <xf numFmtId="0" fontId="0" fillId="13" borderId="1" xfId="0" applyFill="1" applyBorder="1" applyAlignment="1">
      <alignment horizontal="center" vertical="center"/>
    </xf>
    <xf numFmtId="177" fontId="5" fillId="14" borderId="1" xfId="0" applyNumberFormat="1" applyFont="1" applyFill="1" applyBorder="1" applyAlignment="1">
      <alignment horizontal="right" vertical="center"/>
    </xf>
    <xf numFmtId="177" fontId="6" fillId="14" borderId="1" xfId="0" applyNumberFormat="1" applyFont="1" applyFill="1" applyBorder="1" applyAlignment="1">
      <alignment horizontal="right" vertical="center"/>
    </xf>
    <xf numFmtId="0" fontId="4" fillId="11" borderId="0" xfId="0" applyFont="1" applyFill="1" applyBorder="1" applyAlignment="1">
      <alignment vertical="center" wrapText="1"/>
    </xf>
    <xf numFmtId="0" fontId="4" fillId="11" borderId="4" xfId="0" applyFont="1" applyFill="1" applyBorder="1" applyAlignment="1">
      <alignment vertical="center" wrapText="1"/>
    </xf>
    <xf numFmtId="0" fontId="0" fillId="15" borderId="1" xfId="0" applyFill="1" applyBorder="1" applyAlignment="1">
      <alignment horizontal="center" vertical="center"/>
    </xf>
    <xf numFmtId="177" fontId="0" fillId="15" borderId="1" xfId="0" applyNumberFormat="1" applyFill="1" applyBorder="1">
      <alignment vertical="center"/>
    </xf>
    <xf numFmtId="178" fontId="0" fillId="15" borderId="1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4" fillId="11" borderId="5" xfId="0" applyFont="1" applyFill="1" applyBorder="1" applyAlignment="1">
      <alignment vertical="center" wrapText="1"/>
    </xf>
    <xf numFmtId="176" fontId="1" fillId="15" borderId="3" xfId="0" applyNumberFormat="1" applyFont="1" applyFill="1" applyBorder="1" applyAlignment="1">
      <alignment horizontal="right" vertical="center" wrapText="1"/>
    </xf>
    <xf numFmtId="176" fontId="1" fillId="15" borderId="1" xfId="0" applyNumberFormat="1" applyFont="1" applyFill="1" applyBorder="1" applyAlignment="1">
      <alignment horizontal="right" vertical="center" wrapText="1"/>
    </xf>
    <xf numFmtId="0" fontId="4" fillId="11" borderId="6" xfId="0" applyFont="1" applyFill="1" applyBorder="1" applyAlignment="1">
      <alignment vertical="center" wrapText="1"/>
    </xf>
    <xf numFmtId="0" fontId="4" fillId="11" borderId="3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177" fontId="7" fillId="4" borderId="1" xfId="0" applyNumberFormat="1" applyFont="1" applyFill="1" applyBorder="1">
      <alignment vertical="center"/>
    </xf>
    <xf numFmtId="9" fontId="7" fillId="4" borderId="1" xfId="0" applyNumberFormat="1" applyFont="1" applyFill="1" applyBorder="1">
      <alignment vertical="center"/>
    </xf>
    <xf numFmtId="4" fontId="7" fillId="14" borderId="1" xfId="0" applyNumberFormat="1" applyFont="1" applyFill="1" applyBorder="1">
      <alignment vertical="center"/>
    </xf>
    <xf numFmtId="178" fontId="5" fillId="14" borderId="1" xfId="0" applyNumberFormat="1" applyFont="1" applyFill="1" applyBorder="1" applyAlignment="1">
      <alignment horizontal="right" vertical="center"/>
    </xf>
    <xf numFmtId="178" fontId="7" fillId="14" borderId="1" xfId="0" applyNumberFormat="1" applyFont="1" applyFill="1" applyBorder="1" applyAlignment="1">
      <alignment horizontal="right" vertical="center"/>
    </xf>
    <xf numFmtId="9" fontId="7" fillId="14" borderId="1" xfId="0" applyNumberFormat="1" applyFont="1" applyFill="1" applyBorder="1">
      <alignment vertical="center"/>
    </xf>
    <xf numFmtId="4" fontId="7" fillId="4" borderId="1" xfId="0" applyNumberFormat="1" applyFont="1" applyFill="1" applyBorder="1">
      <alignment vertical="center"/>
    </xf>
    <xf numFmtId="177" fontId="7" fillId="14" borderId="1" xfId="0" applyNumberFormat="1" applyFont="1" applyFill="1" applyBorder="1">
      <alignment vertical="center"/>
    </xf>
    <xf numFmtId="9" fontId="0" fillId="15" borderId="1" xfId="0" applyNumberForma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3"/>
  <sheetViews>
    <sheetView tabSelected="1" zoomScale="80" zoomScaleNormal="80" workbookViewId="0">
      <selection activeCell="T34" sqref="T34"/>
    </sheetView>
  </sheetViews>
  <sheetFormatPr defaultRowHeight="16.5" x14ac:dyDescent="0.25"/>
  <cols>
    <col min="1" max="1" width="10.25" bestFit="1" customWidth="1"/>
    <col min="2" max="2" width="27.375" customWidth="1"/>
    <col min="3" max="4" width="13.625" customWidth="1"/>
    <col min="5" max="14" width="13.625" bestFit="1" customWidth="1"/>
    <col min="15" max="15" width="14.875" bestFit="1" customWidth="1"/>
    <col min="16" max="16" width="2.125" customWidth="1"/>
    <col min="17" max="17" width="10.5" bestFit="1" customWidth="1"/>
    <col min="18" max="19" width="11.375" customWidth="1"/>
  </cols>
  <sheetData>
    <row r="1" spans="1:20" ht="65.25" customHeight="1" x14ac:dyDescent="0.25">
      <c r="A1" s="29" t="s">
        <v>0</v>
      </c>
      <c r="B1" s="1" t="s">
        <v>79</v>
      </c>
      <c r="C1" s="2" t="s">
        <v>78</v>
      </c>
      <c r="D1" s="3" t="s">
        <v>80</v>
      </c>
      <c r="E1" s="2" t="s">
        <v>81</v>
      </c>
      <c r="F1" s="3" t="s">
        <v>82</v>
      </c>
      <c r="G1" s="2" t="s">
        <v>83</v>
      </c>
      <c r="H1" s="3" t="s">
        <v>84</v>
      </c>
      <c r="I1" s="2" t="s">
        <v>85</v>
      </c>
      <c r="J1" s="3" t="s">
        <v>86</v>
      </c>
      <c r="K1" s="2" t="s">
        <v>87</v>
      </c>
      <c r="L1" s="3" t="s">
        <v>88</v>
      </c>
      <c r="M1" s="2" t="s">
        <v>89</v>
      </c>
      <c r="N1" s="3" t="s">
        <v>90</v>
      </c>
      <c r="O1" s="4" t="s">
        <v>91</v>
      </c>
      <c r="Q1" s="30" t="s">
        <v>1</v>
      </c>
      <c r="R1" s="31" t="s">
        <v>139</v>
      </c>
      <c r="S1" s="31"/>
      <c r="T1" s="32" t="s">
        <v>140</v>
      </c>
    </row>
    <row r="2" spans="1:20" ht="51" customHeight="1" x14ac:dyDescent="0.25">
      <c r="A2" s="29"/>
      <c r="B2" s="25">
        <f>SUM(O3:O123)</f>
        <v>31352697.799999997</v>
      </c>
      <c r="C2" s="5">
        <f>SUM(C3:C123)</f>
        <v>3401533.9000000004</v>
      </c>
      <c r="D2" s="6">
        <f t="shared" ref="D2:N2" si="0">SUM(D3:D123)</f>
        <v>1516735.5</v>
      </c>
      <c r="E2" s="5">
        <f t="shared" si="0"/>
        <v>3202185.2</v>
      </c>
      <c r="F2" s="6">
        <f t="shared" si="0"/>
        <v>2858549.5</v>
      </c>
      <c r="G2" s="5">
        <f t="shared" si="0"/>
        <v>2953236.7</v>
      </c>
      <c r="H2" s="6">
        <f t="shared" si="0"/>
        <v>2309652.6</v>
      </c>
      <c r="I2" s="5">
        <f t="shared" si="0"/>
        <v>2335826.9000000004</v>
      </c>
      <c r="J2" s="6">
        <f t="shared" si="0"/>
        <v>2270689.2999999993</v>
      </c>
      <c r="K2" s="5">
        <f t="shared" si="0"/>
        <v>2242395.2000000002</v>
      </c>
      <c r="L2" s="6">
        <f t="shared" si="0"/>
        <v>2447845</v>
      </c>
      <c r="M2" s="5">
        <f t="shared" si="0"/>
        <v>2740113.9999999991</v>
      </c>
      <c r="N2" s="6">
        <f t="shared" si="0"/>
        <v>3073933.9999999991</v>
      </c>
      <c r="O2" s="26">
        <f>SUM(C2:N2)</f>
        <v>31352697.800000001</v>
      </c>
      <c r="P2" s="7"/>
      <c r="Q2" s="30"/>
      <c r="R2" s="8" t="s">
        <v>2</v>
      </c>
      <c r="S2" s="9" t="s">
        <v>3</v>
      </c>
      <c r="T2" s="32"/>
    </row>
    <row r="3" spans="1:20" x14ac:dyDescent="0.25">
      <c r="A3" s="27" t="s">
        <v>4</v>
      </c>
      <c r="B3" s="28"/>
      <c r="C3" s="5">
        <v>0</v>
      </c>
      <c r="D3" s="6">
        <v>0</v>
      </c>
      <c r="E3" s="5">
        <v>230</v>
      </c>
      <c r="F3" s="6">
        <v>536</v>
      </c>
      <c r="G3" s="5">
        <v>250</v>
      </c>
      <c r="H3" s="6">
        <v>3749</v>
      </c>
      <c r="I3" s="5">
        <v>1955</v>
      </c>
      <c r="J3" s="6">
        <v>2200</v>
      </c>
      <c r="K3" s="5">
        <v>3150</v>
      </c>
      <c r="L3" s="6">
        <v>4727.8999999999996</v>
      </c>
      <c r="M3" s="5">
        <v>5</v>
      </c>
      <c r="N3" s="6">
        <v>1530</v>
      </c>
      <c r="O3" s="10">
        <f>SUM(C3:N3)</f>
        <v>18332.900000000001</v>
      </c>
      <c r="Q3" s="11" t="s">
        <v>141</v>
      </c>
      <c r="R3" s="12">
        <v>2974.8742999999999</v>
      </c>
      <c r="S3" s="13">
        <v>426.65959999999961</v>
      </c>
      <c r="T3" s="33">
        <f>SUM(R3:S3)</f>
        <v>3401.5338999999994</v>
      </c>
    </row>
    <row r="4" spans="1:20" x14ac:dyDescent="0.25">
      <c r="A4" s="27" t="s">
        <v>5</v>
      </c>
      <c r="B4" s="28"/>
      <c r="C4" s="5">
        <v>0</v>
      </c>
      <c r="D4" s="6">
        <v>0</v>
      </c>
      <c r="E4" s="5">
        <v>0</v>
      </c>
      <c r="F4" s="6">
        <v>0</v>
      </c>
      <c r="G4" s="5">
        <v>585</v>
      </c>
      <c r="H4" s="6">
        <v>138.69999999999999</v>
      </c>
      <c r="I4" s="5">
        <v>0</v>
      </c>
      <c r="J4" s="6">
        <v>0</v>
      </c>
      <c r="K4" s="5">
        <v>0</v>
      </c>
      <c r="L4" s="6">
        <v>0</v>
      </c>
      <c r="M4" s="5">
        <v>1015</v>
      </c>
      <c r="N4" s="6">
        <v>0</v>
      </c>
      <c r="O4" s="10">
        <f>SUM(C4:N4)</f>
        <v>1738.7</v>
      </c>
      <c r="Q4" s="11" t="s">
        <v>142</v>
      </c>
      <c r="R4" s="14">
        <v>0.87456847041859598</v>
      </c>
      <c r="S4" s="14">
        <v>0.125</v>
      </c>
      <c r="T4" s="34">
        <v>1</v>
      </c>
    </row>
    <row r="5" spans="1:20" x14ac:dyDescent="0.25">
      <c r="A5" s="27" t="s">
        <v>6</v>
      </c>
      <c r="B5" s="28"/>
      <c r="C5" s="5">
        <v>0</v>
      </c>
      <c r="D5" s="6">
        <v>0</v>
      </c>
      <c r="E5" s="5">
        <v>0</v>
      </c>
      <c r="F5" s="6">
        <v>0</v>
      </c>
      <c r="G5" s="5">
        <v>0</v>
      </c>
      <c r="H5" s="6">
        <v>0</v>
      </c>
      <c r="I5" s="5">
        <v>0</v>
      </c>
      <c r="J5" s="6">
        <v>0</v>
      </c>
      <c r="K5" s="5">
        <v>0</v>
      </c>
      <c r="L5" s="6">
        <v>0</v>
      </c>
      <c r="M5" s="5">
        <v>0</v>
      </c>
      <c r="N5" s="6">
        <v>0</v>
      </c>
      <c r="O5" s="10">
        <v>0</v>
      </c>
      <c r="Q5" s="15" t="s">
        <v>143</v>
      </c>
      <c r="R5" s="16">
        <v>747.08359999999993</v>
      </c>
      <c r="S5" s="17">
        <v>769.65190000000007</v>
      </c>
      <c r="T5" s="35">
        <f>SUM(R5:S5)</f>
        <v>1516.7355</v>
      </c>
    </row>
    <row r="6" spans="1:20" x14ac:dyDescent="0.25">
      <c r="A6" s="27" t="s">
        <v>7</v>
      </c>
      <c r="B6" s="28"/>
      <c r="C6" s="5">
        <v>0</v>
      </c>
      <c r="D6" s="6">
        <v>0</v>
      </c>
      <c r="E6" s="5">
        <v>0</v>
      </c>
      <c r="F6" s="6">
        <v>0</v>
      </c>
      <c r="G6" s="5">
        <v>0</v>
      </c>
      <c r="H6" s="6">
        <v>0</v>
      </c>
      <c r="I6" s="5">
        <v>0</v>
      </c>
      <c r="J6" s="6">
        <v>0</v>
      </c>
      <c r="K6" s="5">
        <v>0</v>
      </c>
      <c r="L6" s="6">
        <v>0</v>
      </c>
      <c r="M6" s="5">
        <v>0</v>
      </c>
      <c r="N6" s="6">
        <v>0</v>
      </c>
      <c r="O6" s="10">
        <v>0</v>
      </c>
      <c r="Q6" s="15" t="s">
        <v>142</v>
      </c>
      <c r="R6" s="36">
        <f>0.492560238749604%*100</f>
        <v>0.49256023874960397</v>
      </c>
      <c r="S6" s="37">
        <v>0.50700000000000001</v>
      </c>
      <c r="T6" s="38">
        <v>1</v>
      </c>
    </row>
    <row r="7" spans="1:20" x14ac:dyDescent="0.25">
      <c r="A7" s="27" t="s">
        <v>8</v>
      </c>
      <c r="B7" s="28"/>
      <c r="C7" s="5">
        <v>0</v>
      </c>
      <c r="D7" s="6">
        <v>0</v>
      </c>
      <c r="E7" s="5">
        <v>0</v>
      </c>
      <c r="F7" s="6">
        <v>0</v>
      </c>
      <c r="G7" s="5">
        <v>0</v>
      </c>
      <c r="H7" s="6">
        <v>0</v>
      </c>
      <c r="I7" s="5">
        <v>0</v>
      </c>
      <c r="J7" s="6">
        <v>0</v>
      </c>
      <c r="K7" s="5">
        <v>0</v>
      </c>
      <c r="L7" s="6">
        <v>0</v>
      </c>
      <c r="M7" s="5">
        <v>0</v>
      </c>
      <c r="N7" s="6">
        <v>0</v>
      </c>
      <c r="O7" s="10">
        <v>0</v>
      </c>
      <c r="Q7" s="11" t="s">
        <v>144</v>
      </c>
      <c r="R7" s="12">
        <v>2600.7878999999998</v>
      </c>
      <c r="S7" s="13">
        <v>601.39730000000031</v>
      </c>
      <c r="T7" s="39">
        <f>SUM(R7:S7)</f>
        <v>3202.1851999999999</v>
      </c>
    </row>
    <row r="8" spans="1:20" x14ac:dyDescent="0.25">
      <c r="A8" s="27" t="s">
        <v>9</v>
      </c>
      <c r="B8" s="28"/>
      <c r="C8" s="5">
        <v>0</v>
      </c>
      <c r="D8" s="6">
        <v>0</v>
      </c>
      <c r="E8" s="5">
        <v>0</v>
      </c>
      <c r="F8" s="6">
        <v>0</v>
      </c>
      <c r="G8" s="5">
        <v>0</v>
      </c>
      <c r="H8" s="6">
        <v>0</v>
      </c>
      <c r="I8" s="5">
        <v>0</v>
      </c>
      <c r="J8" s="6">
        <v>0</v>
      </c>
      <c r="K8" s="5">
        <v>0</v>
      </c>
      <c r="L8" s="6">
        <v>0</v>
      </c>
      <c r="M8" s="5">
        <v>0</v>
      </c>
      <c r="N8" s="6">
        <v>0</v>
      </c>
      <c r="O8" s="10">
        <v>0</v>
      </c>
      <c r="Q8" s="11" t="s">
        <v>142</v>
      </c>
      <c r="R8" s="14">
        <v>0.81219159341564617</v>
      </c>
      <c r="S8" s="14">
        <v>0.188</v>
      </c>
      <c r="T8" s="34">
        <v>1</v>
      </c>
    </row>
    <row r="9" spans="1:20" x14ac:dyDescent="0.25">
      <c r="A9" s="27" t="s">
        <v>10</v>
      </c>
      <c r="B9" s="28"/>
      <c r="C9" s="5">
        <v>0</v>
      </c>
      <c r="D9" s="6">
        <v>0</v>
      </c>
      <c r="E9" s="5">
        <v>0</v>
      </c>
      <c r="F9" s="6">
        <v>0</v>
      </c>
      <c r="G9" s="5">
        <v>0</v>
      </c>
      <c r="H9" s="6">
        <v>0</v>
      </c>
      <c r="I9" s="5">
        <v>0</v>
      </c>
      <c r="J9" s="6">
        <v>0</v>
      </c>
      <c r="K9" s="5">
        <v>0</v>
      </c>
      <c r="L9" s="6">
        <v>0</v>
      </c>
      <c r="M9" s="5">
        <v>0</v>
      </c>
      <c r="N9" s="6">
        <v>0</v>
      </c>
      <c r="O9" s="10">
        <v>0</v>
      </c>
      <c r="Q9" s="15" t="s">
        <v>145</v>
      </c>
      <c r="R9" s="16">
        <v>2480.3041000000003</v>
      </c>
      <c r="S9" s="17">
        <v>378.2453999999999</v>
      </c>
      <c r="T9" s="35">
        <f>SUM(R9:S9)</f>
        <v>2858.5495000000001</v>
      </c>
    </row>
    <row r="10" spans="1:20" x14ac:dyDescent="0.25">
      <c r="A10" s="27" t="s">
        <v>11</v>
      </c>
      <c r="B10" s="28"/>
      <c r="C10" s="5">
        <v>4478.3999999999996</v>
      </c>
      <c r="D10" s="6">
        <v>0</v>
      </c>
      <c r="E10" s="5">
        <v>1023.5</v>
      </c>
      <c r="F10" s="6">
        <v>1320</v>
      </c>
      <c r="G10" s="5">
        <v>5470</v>
      </c>
      <c r="H10" s="6">
        <v>1400</v>
      </c>
      <c r="I10" s="5">
        <v>3055</v>
      </c>
      <c r="J10" s="6">
        <v>2112</v>
      </c>
      <c r="K10" s="5">
        <v>720</v>
      </c>
      <c r="L10" s="6">
        <v>980</v>
      </c>
      <c r="M10" s="5">
        <v>2380</v>
      </c>
      <c r="N10" s="6">
        <v>3460</v>
      </c>
      <c r="O10" s="10">
        <f t="shared" ref="O10:O35" si="1">SUM(C10:N10)</f>
        <v>26398.9</v>
      </c>
      <c r="Q10" s="15" t="s">
        <v>142</v>
      </c>
      <c r="R10" s="36">
        <f>0.867679254810875%*100</f>
        <v>0.86767925481087504</v>
      </c>
      <c r="S10" s="37">
        <v>0.13200000000000001</v>
      </c>
      <c r="T10" s="38">
        <v>1</v>
      </c>
    </row>
    <row r="11" spans="1:20" x14ac:dyDescent="0.25">
      <c r="A11" s="27" t="s">
        <v>12</v>
      </c>
      <c r="B11" s="28"/>
      <c r="C11" s="5">
        <v>33241.199999999997</v>
      </c>
      <c r="D11" s="6">
        <v>10000</v>
      </c>
      <c r="E11" s="5">
        <v>18035</v>
      </c>
      <c r="F11" s="6">
        <v>36298.300000000003</v>
      </c>
      <c r="G11" s="5">
        <v>45100</v>
      </c>
      <c r="H11" s="6">
        <v>69653</v>
      </c>
      <c r="I11" s="5">
        <v>12505</v>
      </c>
      <c r="J11" s="6">
        <v>46865</v>
      </c>
      <c r="K11" s="5">
        <v>7430.3</v>
      </c>
      <c r="L11" s="6">
        <v>55120</v>
      </c>
      <c r="M11" s="5">
        <v>17787.2</v>
      </c>
      <c r="N11" s="6">
        <v>8905</v>
      </c>
      <c r="O11" s="10">
        <f t="shared" si="1"/>
        <v>360940</v>
      </c>
      <c r="P11" s="18"/>
      <c r="Q11" s="11" t="s">
        <v>146</v>
      </c>
      <c r="R11" s="12">
        <v>2423.2557000000002</v>
      </c>
      <c r="S11" s="13">
        <v>529.98099999999954</v>
      </c>
      <c r="T11" s="33">
        <f>SUM(R11:S11)</f>
        <v>2953.2366999999995</v>
      </c>
    </row>
    <row r="12" spans="1:20" x14ac:dyDescent="0.25">
      <c r="A12" s="27" t="s">
        <v>13</v>
      </c>
      <c r="B12" s="28"/>
      <c r="C12" s="5">
        <v>115837.20000000001</v>
      </c>
      <c r="D12" s="6">
        <v>22308.3</v>
      </c>
      <c r="E12" s="5">
        <v>48332.5</v>
      </c>
      <c r="F12" s="6">
        <v>71413</v>
      </c>
      <c r="G12" s="5">
        <v>97674.6</v>
      </c>
      <c r="H12" s="6">
        <v>71483</v>
      </c>
      <c r="I12" s="5">
        <v>90721.8</v>
      </c>
      <c r="J12" s="6">
        <v>39960.6</v>
      </c>
      <c r="K12" s="5">
        <v>31431.600000000002</v>
      </c>
      <c r="L12" s="6">
        <v>48726</v>
      </c>
      <c r="M12" s="5">
        <v>33918</v>
      </c>
      <c r="N12" s="6">
        <v>44860.7</v>
      </c>
      <c r="O12" s="10">
        <f t="shared" si="1"/>
        <v>716667.29999999993</v>
      </c>
      <c r="P12" s="18"/>
      <c r="Q12" s="11" t="s">
        <v>142</v>
      </c>
      <c r="R12" s="14">
        <v>0.82054232225950607</v>
      </c>
      <c r="S12" s="14">
        <v>0.17899999999999999</v>
      </c>
      <c r="T12" s="34">
        <v>1</v>
      </c>
    </row>
    <row r="13" spans="1:20" x14ac:dyDescent="0.25">
      <c r="A13" s="27" t="s">
        <v>14</v>
      </c>
      <c r="B13" s="28"/>
      <c r="C13" s="5">
        <v>0</v>
      </c>
      <c r="D13" s="6">
        <v>0</v>
      </c>
      <c r="E13" s="5">
        <v>0</v>
      </c>
      <c r="F13" s="6">
        <v>821</v>
      </c>
      <c r="G13" s="5">
        <v>0</v>
      </c>
      <c r="H13" s="6">
        <v>0</v>
      </c>
      <c r="I13" s="5">
        <v>0</v>
      </c>
      <c r="J13" s="6">
        <v>0.7</v>
      </c>
      <c r="K13" s="5">
        <v>0</v>
      </c>
      <c r="L13" s="6">
        <v>0</v>
      </c>
      <c r="M13" s="5">
        <v>0</v>
      </c>
      <c r="N13" s="6">
        <v>0</v>
      </c>
      <c r="O13" s="10">
        <f t="shared" si="1"/>
        <v>821.7</v>
      </c>
      <c r="Q13" s="15" t="s">
        <v>147</v>
      </c>
      <c r="R13" s="16">
        <v>1897.3918999999999</v>
      </c>
      <c r="S13" s="17">
        <v>412.2606999999997</v>
      </c>
      <c r="T13" s="40">
        <f>SUM(R13:S13)</f>
        <v>2309.6525999999994</v>
      </c>
    </row>
    <row r="14" spans="1:20" x14ac:dyDescent="0.25">
      <c r="A14" s="27" t="s">
        <v>15</v>
      </c>
      <c r="B14" s="28"/>
      <c r="C14" s="5">
        <v>0</v>
      </c>
      <c r="D14" s="6">
        <v>0</v>
      </c>
      <c r="E14" s="5">
        <v>0</v>
      </c>
      <c r="F14" s="6">
        <v>0</v>
      </c>
      <c r="G14" s="5">
        <v>0</v>
      </c>
      <c r="H14" s="6">
        <v>0</v>
      </c>
      <c r="I14" s="5">
        <v>0</v>
      </c>
      <c r="J14" s="6">
        <v>0</v>
      </c>
      <c r="K14" s="5">
        <v>0</v>
      </c>
      <c r="L14" s="6">
        <v>0</v>
      </c>
      <c r="M14" s="5">
        <v>0</v>
      </c>
      <c r="N14" s="6">
        <v>0</v>
      </c>
      <c r="O14" s="10">
        <f t="shared" si="1"/>
        <v>0</v>
      </c>
      <c r="Q14" s="15" t="s">
        <v>142</v>
      </c>
      <c r="R14" s="36">
        <f>0.821505320756897%*100</f>
        <v>0.82150532075689686</v>
      </c>
      <c r="S14" s="37">
        <v>0.17799999999999999</v>
      </c>
      <c r="T14" s="38">
        <v>1</v>
      </c>
    </row>
    <row r="15" spans="1:20" x14ac:dyDescent="0.25">
      <c r="A15" s="27" t="s">
        <v>16</v>
      </c>
      <c r="B15" s="28"/>
      <c r="C15" s="5">
        <v>0</v>
      </c>
      <c r="D15" s="6">
        <v>0</v>
      </c>
      <c r="E15" s="5">
        <v>0</v>
      </c>
      <c r="F15" s="6">
        <v>0</v>
      </c>
      <c r="G15" s="5">
        <v>0</v>
      </c>
      <c r="H15" s="6">
        <v>0</v>
      </c>
      <c r="I15" s="5">
        <v>0</v>
      </c>
      <c r="J15" s="6">
        <v>0</v>
      </c>
      <c r="K15" s="5">
        <v>0</v>
      </c>
      <c r="L15" s="6">
        <v>0</v>
      </c>
      <c r="M15" s="5">
        <v>0</v>
      </c>
      <c r="N15" s="6">
        <v>0</v>
      </c>
      <c r="O15" s="10">
        <f t="shared" si="1"/>
        <v>0</v>
      </c>
      <c r="Q15" s="11" t="s">
        <v>148</v>
      </c>
      <c r="R15" s="12">
        <v>2163.2518</v>
      </c>
      <c r="S15" s="13">
        <v>172.57510000000056</v>
      </c>
      <c r="T15" s="33">
        <f>SUM(R15:S15)</f>
        <v>2335.8269000000005</v>
      </c>
    </row>
    <row r="16" spans="1:20" x14ac:dyDescent="0.25">
      <c r="A16" s="27" t="s">
        <v>17</v>
      </c>
      <c r="B16" s="28"/>
      <c r="C16" s="5">
        <v>0</v>
      </c>
      <c r="D16" s="6">
        <v>0</v>
      </c>
      <c r="E16" s="5">
        <v>0</v>
      </c>
      <c r="F16" s="6">
        <v>0</v>
      </c>
      <c r="G16" s="5">
        <v>0</v>
      </c>
      <c r="H16" s="6">
        <v>0</v>
      </c>
      <c r="I16" s="5">
        <v>0</v>
      </c>
      <c r="J16" s="6">
        <v>0</v>
      </c>
      <c r="K16" s="5">
        <v>0</v>
      </c>
      <c r="L16" s="6">
        <v>0</v>
      </c>
      <c r="M16" s="5">
        <v>0</v>
      </c>
      <c r="N16" s="6">
        <v>0</v>
      </c>
      <c r="O16" s="10">
        <f t="shared" si="1"/>
        <v>0</v>
      </c>
      <c r="Q16" s="11" t="s">
        <v>142</v>
      </c>
      <c r="R16" s="14">
        <v>0.92611819822778796</v>
      </c>
      <c r="S16" s="14">
        <v>7.3999999999999996E-2</v>
      </c>
      <c r="T16" s="34">
        <v>1</v>
      </c>
    </row>
    <row r="17" spans="1:20" x14ac:dyDescent="0.25">
      <c r="A17" s="27" t="s">
        <v>18</v>
      </c>
      <c r="B17" s="28"/>
      <c r="C17" s="5">
        <v>0</v>
      </c>
      <c r="D17" s="6">
        <v>1.7</v>
      </c>
      <c r="E17" s="5">
        <v>0.2</v>
      </c>
      <c r="F17" s="6">
        <v>0</v>
      </c>
      <c r="G17" s="5">
        <v>0.5</v>
      </c>
      <c r="H17" s="6">
        <v>0</v>
      </c>
      <c r="I17" s="5">
        <v>0</v>
      </c>
      <c r="J17" s="6">
        <v>0.5</v>
      </c>
      <c r="K17" s="5">
        <v>0.2</v>
      </c>
      <c r="L17" s="6">
        <v>0</v>
      </c>
      <c r="M17" s="5">
        <v>0</v>
      </c>
      <c r="N17" s="6">
        <v>0.2</v>
      </c>
      <c r="O17" s="10">
        <f t="shared" si="1"/>
        <v>3.3000000000000003</v>
      </c>
      <c r="P17" s="7"/>
      <c r="Q17" s="15" t="s">
        <v>149</v>
      </c>
      <c r="R17" s="16">
        <v>2031.3753000000002</v>
      </c>
      <c r="S17" s="17">
        <v>239.31399999999931</v>
      </c>
      <c r="T17" s="40">
        <f>SUM(R17:S17)</f>
        <v>2270.6892999999995</v>
      </c>
    </row>
    <row r="18" spans="1:20" x14ac:dyDescent="0.25">
      <c r="A18" s="27" t="s">
        <v>19</v>
      </c>
      <c r="B18" s="28"/>
      <c r="C18" s="5">
        <v>0</v>
      </c>
      <c r="D18" s="6">
        <v>0</v>
      </c>
      <c r="E18" s="5">
        <v>0</v>
      </c>
      <c r="F18" s="6">
        <v>0</v>
      </c>
      <c r="G18" s="5">
        <v>0</v>
      </c>
      <c r="H18" s="6">
        <v>0</v>
      </c>
      <c r="I18" s="5">
        <v>0</v>
      </c>
      <c r="J18" s="6">
        <v>0</v>
      </c>
      <c r="K18" s="5">
        <v>0</v>
      </c>
      <c r="L18" s="6">
        <v>0</v>
      </c>
      <c r="M18" s="5">
        <v>0</v>
      </c>
      <c r="N18" s="6">
        <v>0</v>
      </c>
      <c r="O18" s="10">
        <f t="shared" si="1"/>
        <v>0</v>
      </c>
      <c r="Q18" s="15" t="s">
        <v>142</v>
      </c>
      <c r="R18" s="36">
        <f>0.894607333552856%*100</f>
        <v>0.89460733355285604</v>
      </c>
      <c r="S18" s="37">
        <v>0.105</v>
      </c>
      <c r="T18" s="38">
        <v>1</v>
      </c>
    </row>
    <row r="19" spans="1:20" x14ac:dyDescent="0.25">
      <c r="A19" s="27" t="s">
        <v>92</v>
      </c>
      <c r="B19" s="28"/>
      <c r="C19" s="5">
        <v>0</v>
      </c>
      <c r="D19" s="6">
        <v>0</v>
      </c>
      <c r="E19" s="5">
        <v>0</v>
      </c>
      <c r="F19" s="6">
        <v>0</v>
      </c>
      <c r="G19" s="5">
        <v>3</v>
      </c>
      <c r="H19" s="6">
        <v>0</v>
      </c>
      <c r="I19" s="5">
        <v>0</v>
      </c>
      <c r="J19" s="6">
        <v>0</v>
      </c>
      <c r="K19" s="5">
        <v>0</v>
      </c>
      <c r="L19" s="6">
        <v>0</v>
      </c>
      <c r="M19" s="5">
        <v>0</v>
      </c>
      <c r="N19" s="6">
        <v>0</v>
      </c>
      <c r="O19" s="10">
        <f t="shared" si="1"/>
        <v>3</v>
      </c>
      <c r="Q19" s="11" t="s">
        <v>150</v>
      </c>
      <c r="R19" s="12">
        <v>2013.1918000000001</v>
      </c>
      <c r="S19" s="13">
        <v>229.20340000000061</v>
      </c>
      <c r="T19" s="33">
        <f>SUM(R19:S19)</f>
        <v>2242.3952000000008</v>
      </c>
    </row>
    <row r="20" spans="1:20" x14ac:dyDescent="0.25">
      <c r="A20" s="27" t="s">
        <v>93</v>
      </c>
      <c r="B20" s="28"/>
      <c r="C20" s="5">
        <v>661</v>
      </c>
      <c r="D20" s="6">
        <v>0</v>
      </c>
      <c r="E20" s="5">
        <v>355</v>
      </c>
      <c r="F20" s="6">
        <v>687</v>
      </c>
      <c r="G20" s="5">
        <v>200</v>
      </c>
      <c r="H20" s="6">
        <v>170</v>
      </c>
      <c r="I20" s="5">
        <v>0</v>
      </c>
      <c r="J20" s="6">
        <v>0</v>
      </c>
      <c r="K20" s="5">
        <v>410</v>
      </c>
      <c r="L20" s="6">
        <v>300</v>
      </c>
      <c r="M20" s="5">
        <v>0</v>
      </c>
      <c r="N20" s="6">
        <v>146.30000000000001</v>
      </c>
      <c r="O20" s="10">
        <f t="shared" si="1"/>
        <v>2929.3</v>
      </c>
      <c r="P20" s="19"/>
      <c r="Q20" s="11" t="s">
        <v>142</v>
      </c>
      <c r="R20" s="14">
        <v>0.89778634916806788</v>
      </c>
      <c r="S20" s="14">
        <v>0.10199999999999999</v>
      </c>
      <c r="T20" s="34">
        <v>1</v>
      </c>
    </row>
    <row r="21" spans="1:20" x14ac:dyDescent="0.25">
      <c r="A21" s="27" t="s">
        <v>20</v>
      </c>
      <c r="B21" s="28"/>
      <c r="C21" s="5">
        <v>0</v>
      </c>
      <c r="D21" s="6">
        <v>0</v>
      </c>
      <c r="E21" s="5">
        <v>0</v>
      </c>
      <c r="F21" s="6">
        <v>50</v>
      </c>
      <c r="G21" s="5">
        <v>0</v>
      </c>
      <c r="H21" s="6">
        <v>0</v>
      </c>
      <c r="I21" s="5">
        <v>0</v>
      </c>
      <c r="J21" s="6">
        <v>0</v>
      </c>
      <c r="K21" s="5">
        <v>0</v>
      </c>
      <c r="L21" s="6">
        <v>0</v>
      </c>
      <c r="M21" s="5">
        <v>0</v>
      </c>
      <c r="N21" s="6">
        <v>0</v>
      </c>
      <c r="O21" s="10">
        <f t="shared" si="1"/>
        <v>50</v>
      </c>
      <c r="Q21" s="15" t="s">
        <v>151</v>
      </c>
      <c r="R21" s="16">
        <v>2181.9784</v>
      </c>
      <c r="S21" s="17">
        <v>265.86660000000012</v>
      </c>
      <c r="T21" s="40">
        <f>SUM(R21:S21)</f>
        <v>2447.8450000000003</v>
      </c>
    </row>
    <row r="22" spans="1:20" x14ac:dyDescent="0.25">
      <c r="A22" s="27" t="s">
        <v>21</v>
      </c>
      <c r="B22" s="28"/>
      <c r="C22" s="5">
        <v>0</v>
      </c>
      <c r="D22" s="6">
        <v>0</v>
      </c>
      <c r="E22" s="5">
        <v>0</v>
      </c>
      <c r="F22" s="6">
        <v>0</v>
      </c>
      <c r="G22" s="5">
        <v>0</v>
      </c>
      <c r="H22" s="6">
        <v>0</v>
      </c>
      <c r="I22" s="5">
        <v>0</v>
      </c>
      <c r="J22" s="6">
        <v>20</v>
      </c>
      <c r="K22" s="5">
        <v>0</v>
      </c>
      <c r="L22" s="6">
        <v>0</v>
      </c>
      <c r="M22" s="5">
        <v>0</v>
      </c>
      <c r="N22" s="6">
        <v>0</v>
      </c>
      <c r="O22" s="10">
        <f t="shared" si="1"/>
        <v>20</v>
      </c>
      <c r="Q22" s="15" t="s">
        <v>142</v>
      </c>
      <c r="R22" s="36">
        <f>0.891387485727242%*100</f>
        <v>0.89138748572724202</v>
      </c>
      <c r="S22" s="37">
        <v>0.109</v>
      </c>
      <c r="T22" s="38">
        <v>1</v>
      </c>
    </row>
    <row r="23" spans="1:20" x14ac:dyDescent="0.25">
      <c r="A23" s="27" t="s">
        <v>22</v>
      </c>
      <c r="B23" s="28"/>
      <c r="C23" s="5">
        <v>3151.8</v>
      </c>
      <c r="D23" s="6">
        <v>357</v>
      </c>
      <c r="E23" s="5">
        <v>2542.6999999999998</v>
      </c>
      <c r="F23" s="6">
        <v>4122</v>
      </c>
      <c r="G23" s="5">
        <v>1591.6</v>
      </c>
      <c r="H23" s="6">
        <v>1897.6</v>
      </c>
      <c r="I23" s="5">
        <v>2606.9</v>
      </c>
      <c r="J23" s="6">
        <v>4627.5</v>
      </c>
      <c r="K23" s="5">
        <v>1664.5</v>
      </c>
      <c r="L23" s="6">
        <v>2354.1999999999998</v>
      </c>
      <c r="M23" s="5">
        <v>1736.8</v>
      </c>
      <c r="N23" s="6">
        <v>2106.1999999999998</v>
      </c>
      <c r="O23" s="10">
        <f t="shared" si="1"/>
        <v>28758.799999999999</v>
      </c>
      <c r="Q23" s="11" t="s">
        <v>152</v>
      </c>
      <c r="R23" s="12">
        <v>2431.9342999999999</v>
      </c>
      <c r="S23" s="13">
        <v>308.1797000000002</v>
      </c>
      <c r="T23" s="33">
        <f>SUM(R23:S23)</f>
        <v>2740.114</v>
      </c>
    </row>
    <row r="24" spans="1:20" x14ac:dyDescent="0.25">
      <c r="A24" s="27" t="s">
        <v>23</v>
      </c>
      <c r="B24" s="28"/>
      <c r="C24" s="5">
        <v>360</v>
      </c>
      <c r="D24" s="6">
        <v>0</v>
      </c>
      <c r="E24" s="5">
        <v>60</v>
      </c>
      <c r="F24" s="6">
        <v>0</v>
      </c>
      <c r="G24" s="5">
        <v>20</v>
      </c>
      <c r="H24" s="6">
        <v>0</v>
      </c>
      <c r="I24" s="5">
        <v>360</v>
      </c>
      <c r="J24" s="6">
        <v>42.7</v>
      </c>
      <c r="K24" s="5">
        <v>203</v>
      </c>
      <c r="L24" s="6">
        <v>150</v>
      </c>
      <c r="M24" s="5">
        <v>265.3</v>
      </c>
      <c r="N24" s="6">
        <v>0</v>
      </c>
      <c r="O24" s="10">
        <f t="shared" si="1"/>
        <v>1461</v>
      </c>
      <c r="P24" s="18"/>
      <c r="Q24" s="11" t="s">
        <v>142</v>
      </c>
      <c r="R24" s="14">
        <f>88.7530336329072%</f>
        <v>0.88753033632907208</v>
      </c>
      <c r="S24" s="14">
        <v>0.112</v>
      </c>
      <c r="T24" s="34">
        <v>1</v>
      </c>
    </row>
    <row r="25" spans="1:20" x14ac:dyDescent="0.25">
      <c r="A25" s="27" t="s">
        <v>24</v>
      </c>
      <c r="B25" s="28"/>
      <c r="C25" s="5">
        <v>0</v>
      </c>
      <c r="D25" s="6">
        <v>0</v>
      </c>
      <c r="E25" s="5">
        <v>0</v>
      </c>
      <c r="F25" s="6">
        <v>610</v>
      </c>
      <c r="G25" s="5">
        <v>84</v>
      </c>
      <c r="H25" s="6">
        <v>0</v>
      </c>
      <c r="I25" s="5">
        <v>0</v>
      </c>
      <c r="J25" s="6">
        <v>0</v>
      </c>
      <c r="K25" s="5">
        <v>360</v>
      </c>
      <c r="L25" s="6">
        <v>7000</v>
      </c>
      <c r="M25" s="5">
        <v>1280.4000000000001</v>
      </c>
      <c r="N25" s="6">
        <v>13356</v>
      </c>
      <c r="O25" s="10">
        <f t="shared" si="1"/>
        <v>22690.400000000001</v>
      </c>
      <c r="P25" s="18"/>
      <c r="Q25" s="15" t="s">
        <v>153</v>
      </c>
      <c r="R25" s="16">
        <v>2882.8792000000003</v>
      </c>
      <c r="S25" s="17">
        <v>191.05479999999935</v>
      </c>
      <c r="T25" s="40">
        <f>SUM(R25:S25)</f>
        <v>3073.9339999999997</v>
      </c>
    </row>
    <row r="26" spans="1:20" x14ac:dyDescent="0.25">
      <c r="A26" s="27" t="s">
        <v>25</v>
      </c>
      <c r="B26" s="28"/>
      <c r="C26" s="5">
        <v>190</v>
      </c>
      <c r="D26" s="6">
        <v>0</v>
      </c>
      <c r="E26" s="5">
        <v>30</v>
      </c>
      <c r="F26" s="6">
        <v>0</v>
      </c>
      <c r="G26" s="5">
        <v>995</v>
      </c>
      <c r="H26" s="6">
        <v>5257.2</v>
      </c>
      <c r="I26" s="5">
        <v>0</v>
      </c>
      <c r="J26" s="6">
        <v>0</v>
      </c>
      <c r="K26" s="5">
        <v>315</v>
      </c>
      <c r="L26" s="6">
        <v>300</v>
      </c>
      <c r="M26" s="5">
        <v>5250</v>
      </c>
      <c r="N26" s="6">
        <v>90</v>
      </c>
      <c r="O26" s="10">
        <f t="shared" si="1"/>
        <v>12427.2</v>
      </c>
      <c r="P26" s="18"/>
      <c r="Q26" s="15" t="s">
        <v>142</v>
      </c>
      <c r="R26" s="36">
        <f>0.937846811284823%*100</f>
        <v>0.93784681128482295</v>
      </c>
      <c r="S26" s="37">
        <v>6.2E-2</v>
      </c>
      <c r="T26" s="38">
        <v>1</v>
      </c>
    </row>
    <row r="27" spans="1:20" x14ac:dyDescent="0.25">
      <c r="A27" s="27" t="s">
        <v>94</v>
      </c>
      <c r="B27" s="28"/>
      <c r="C27" s="5">
        <v>11062.2</v>
      </c>
      <c r="D27" s="6">
        <v>7537</v>
      </c>
      <c r="E27" s="5">
        <v>8882</v>
      </c>
      <c r="F27" s="6">
        <v>8872</v>
      </c>
      <c r="G27" s="5">
        <v>6102.4</v>
      </c>
      <c r="H27" s="6">
        <v>13837.6</v>
      </c>
      <c r="I27" s="5">
        <v>10142.6</v>
      </c>
      <c r="J27" s="6">
        <v>4120</v>
      </c>
      <c r="K27" s="5">
        <v>15542</v>
      </c>
      <c r="L27" s="6">
        <v>10676</v>
      </c>
      <c r="M27" s="5">
        <v>4913.3999999999996</v>
      </c>
      <c r="N27" s="6">
        <v>6826</v>
      </c>
      <c r="O27" s="10">
        <f t="shared" si="1"/>
        <v>108513.2</v>
      </c>
      <c r="P27" s="18"/>
      <c r="Q27" s="20" t="s">
        <v>154</v>
      </c>
      <c r="R27" s="21">
        <f>SUM(R3,R5,R7,R9,R11,R13,R15,R17,R19,R21,R23,R25)</f>
        <v>26828.308300000001</v>
      </c>
      <c r="S27" s="21">
        <f>SUM(S3,S5,S7,S9,S11,S13,S15,S17,S19,S21,S23,S25)</f>
        <v>4524.3895000000002</v>
      </c>
      <c r="T27" s="21">
        <f>SUM(T3,T5,T7,T9,T11,T13,T15,T17,T19,T21,T23,T25)</f>
        <v>31352.697800000002</v>
      </c>
    </row>
    <row r="28" spans="1:20" x14ac:dyDescent="0.25">
      <c r="A28" s="27" t="s">
        <v>95</v>
      </c>
      <c r="B28" s="28"/>
      <c r="C28" s="5">
        <v>228.1</v>
      </c>
      <c r="D28" s="6">
        <v>0</v>
      </c>
      <c r="E28" s="5">
        <v>50</v>
      </c>
      <c r="F28" s="6">
        <v>0</v>
      </c>
      <c r="G28" s="5">
        <v>350.8</v>
      </c>
      <c r="H28" s="6">
        <v>774</v>
      </c>
      <c r="I28" s="5">
        <v>126.9</v>
      </c>
      <c r="J28" s="6">
        <v>123</v>
      </c>
      <c r="K28" s="5">
        <v>0</v>
      </c>
      <c r="L28" s="6">
        <v>2910.6</v>
      </c>
      <c r="M28" s="5">
        <v>295.2</v>
      </c>
      <c r="N28" s="6">
        <v>29</v>
      </c>
      <c r="O28" s="10">
        <f t="shared" si="1"/>
        <v>4887.5999999999995</v>
      </c>
      <c r="P28" s="18"/>
      <c r="Q28" s="20" t="s">
        <v>155</v>
      </c>
      <c r="R28" s="22">
        <f>AVERAGE(R4,R6,R8,R10,R12,R14,R16,R18,R20,R22,R24,R26)</f>
        <v>0.84369364289174775</v>
      </c>
      <c r="S28" s="22">
        <f>AVERAGE(S4,S6,S8,S10,S12,S14,S16,S18,S20,S22,S24,S26)</f>
        <v>0.15608333333333335</v>
      </c>
      <c r="T28" s="41">
        <f>AVERAGE(T4,T6,T8,T10,T12,T14,T16,T18,T20,T22,T24,T26)</f>
        <v>1</v>
      </c>
    </row>
    <row r="29" spans="1:20" x14ac:dyDescent="0.25">
      <c r="A29" s="27" t="s">
        <v>96</v>
      </c>
      <c r="B29" s="28"/>
      <c r="C29" s="5">
        <v>2233.6999999999998</v>
      </c>
      <c r="D29" s="6">
        <v>0</v>
      </c>
      <c r="E29" s="5">
        <v>1116</v>
      </c>
      <c r="F29" s="6">
        <v>1613.5</v>
      </c>
      <c r="G29" s="5">
        <v>2093.4</v>
      </c>
      <c r="H29" s="6">
        <v>200</v>
      </c>
      <c r="I29" s="5">
        <v>5715</v>
      </c>
      <c r="J29" s="6">
        <v>1515</v>
      </c>
      <c r="K29" s="5">
        <v>388.1</v>
      </c>
      <c r="L29" s="6">
        <v>1575</v>
      </c>
      <c r="M29" s="5">
        <v>610.1</v>
      </c>
      <c r="N29" s="6">
        <v>1032.2</v>
      </c>
      <c r="O29" s="10">
        <f t="shared" si="1"/>
        <v>18092</v>
      </c>
      <c r="P29" s="18"/>
      <c r="Q29" s="23"/>
    </row>
    <row r="30" spans="1:20" x14ac:dyDescent="0.25">
      <c r="A30" s="27" t="s">
        <v>26</v>
      </c>
      <c r="B30" s="28"/>
      <c r="C30" s="5">
        <v>16462.3</v>
      </c>
      <c r="D30" s="6">
        <v>1783.6000000000001</v>
      </c>
      <c r="E30" s="5">
        <v>8076.4</v>
      </c>
      <c r="F30" s="6">
        <v>10264.799999999999</v>
      </c>
      <c r="G30" s="5">
        <v>20497.3</v>
      </c>
      <c r="H30" s="6">
        <v>14551.1</v>
      </c>
      <c r="I30" s="5">
        <v>14597.8</v>
      </c>
      <c r="J30" s="6">
        <v>5004.2</v>
      </c>
      <c r="K30" s="5">
        <v>10769.8</v>
      </c>
      <c r="L30" s="6">
        <v>6726.8</v>
      </c>
      <c r="M30" s="5">
        <v>6955</v>
      </c>
      <c r="N30" s="6">
        <v>10630.3</v>
      </c>
      <c r="O30" s="10">
        <f t="shared" si="1"/>
        <v>126319.40000000001</v>
      </c>
      <c r="P30" s="18"/>
      <c r="Q30" s="23"/>
    </row>
    <row r="31" spans="1:20" x14ac:dyDescent="0.25">
      <c r="A31" s="27" t="s">
        <v>27</v>
      </c>
      <c r="B31" s="28"/>
      <c r="C31" s="5">
        <v>238</v>
      </c>
      <c r="D31" s="6">
        <v>0</v>
      </c>
      <c r="E31" s="5">
        <v>720</v>
      </c>
      <c r="F31" s="6">
        <v>540</v>
      </c>
      <c r="G31" s="5">
        <v>3076.5</v>
      </c>
      <c r="H31" s="6">
        <v>2514.1999999999998</v>
      </c>
      <c r="I31" s="5">
        <v>306.5</v>
      </c>
      <c r="J31" s="6">
        <v>0</v>
      </c>
      <c r="K31" s="5">
        <v>1071</v>
      </c>
      <c r="L31" s="6">
        <v>0</v>
      </c>
      <c r="M31" s="5">
        <v>595</v>
      </c>
      <c r="N31" s="6">
        <v>2377</v>
      </c>
      <c r="O31" s="10">
        <f t="shared" si="1"/>
        <v>11438.2</v>
      </c>
      <c r="P31" s="18"/>
      <c r="Q31" s="23"/>
    </row>
    <row r="32" spans="1:20" x14ac:dyDescent="0.25">
      <c r="A32" s="27" t="s">
        <v>28</v>
      </c>
      <c r="B32" s="28"/>
      <c r="C32" s="5">
        <v>112670</v>
      </c>
      <c r="D32" s="6">
        <v>0</v>
      </c>
      <c r="E32" s="5">
        <v>13200</v>
      </c>
      <c r="F32" s="6">
        <v>27600</v>
      </c>
      <c r="G32" s="5">
        <v>12480</v>
      </c>
      <c r="H32" s="6">
        <v>0</v>
      </c>
      <c r="I32" s="5">
        <v>0</v>
      </c>
      <c r="J32" s="6">
        <v>0</v>
      </c>
      <c r="K32" s="5">
        <v>0</v>
      </c>
      <c r="L32" s="6">
        <v>0</v>
      </c>
      <c r="M32" s="5">
        <v>0</v>
      </c>
      <c r="N32" s="6">
        <v>0</v>
      </c>
      <c r="O32" s="10">
        <f t="shared" si="1"/>
        <v>165950</v>
      </c>
      <c r="P32" s="18"/>
      <c r="Q32" s="23"/>
    </row>
    <row r="33" spans="1:17" x14ac:dyDescent="0.25">
      <c r="A33" s="27" t="s">
        <v>29</v>
      </c>
      <c r="B33" s="28"/>
      <c r="C33" s="5">
        <v>14868</v>
      </c>
      <c r="D33" s="6">
        <v>401.5</v>
      </c>
      <c r="E33" s="5">
        <v>9323.4</v>
      </c>
      <c r="F33" s="6">
        <v>11000.4</v>
      </c>
      <c r="G33" s="5">
        <v>3420</v>
      </c>
      <c r="H33" s="6">
        <v>513</v>
      </c>
      <c r="I33" s="5">
        <v>5787.6</v>
      </c>
      <c r="J33" s="6">
        <v>0</v>
      </c>
      <c r="K33" s="5">
        <v>1080</v>
      </c>
      <c r="L33" s="6">
        <v>10501.8</v>
      </c>
      <c r="M33" s="5">
        <v>13839.5</v>
      </c>
      <c r="N33" s="6">
        <v>8610.2000000000007</v>
      </c>
      <c r="O33" s="10">
        <f t="shared" si="1"/>
        <v>79345.399999999994</v>
      </c>
      <c r="P33" s="18"/>
      <c r="Q33" s="23"/>
    </row>
    <row r="34" spans="1:17" x14ac:dyDescent="0.25">
      <c r="A34" s="27" t="s">
        <v>30</v>
      </c>
      <c r="B34" s="28"/>
      <c r="C34" s="5">
        <v>384460.2</v>
      </c>
      <c r="D34" s="6">
        <v>136475.6</v>
      </c>
      <c r="E34" s="5">
        <v>336462.3</v>
      </c>
      <c r="F34" s="6">
        <v>185881.2</v>
      </c>
      <c r="G34" s="5">
        <v>146185</v>
      </c>
      <c r="H34" s="6">
        <v>161199.79999999999</v>
      </c>
      <c r="I34" s="5">
        <v>199906.6</v>
      </c>
      <c r="J34" s="6">
        <v>147202.79999999999</v>
      </c>
      <c r="K34" s="5">
        <v>147543.4</v>
      </c>
      <c r="L34" s="6">
        <v>312435.40000000002</v>
      </c>
      <c r="M34" s="5">
        <v>208363.8</v>
      </c>
      <c r="N34" s="6">
        <v>524274</v>
      </c>
      <c r="O34" s="10">
        <f t="shared" si="1"/>
        <v>2890390.1</v>
      </c>
      <c r="Q34" s="23"/>
    </row>
    <row r="35" spans="1:17" x14ac:dyDescent="0.25">
      <c r="A35" s="27" t="s">
        <v>31</v>
      </c>
      <c r="B35" s="28"/>
      <c r="C35" s="5">
        <v>42109.1</v>
      </c>
      <c r="D35" s="6">
        <v>18509</v>
      </c>
      <c r="E35" s="5">
        <v>47949.8</v>
      </c>
      <c r="F35" s="6">
        <v>48319.4</v>
      </c>
      <c r="G35" s="5">
        <v>27317.9</v>
      </c>
      <c r="H35" s="6">
        <v>36254.199999999997</v>
      </c>
      <c r="I35" s="5">
        <v>36537.4</v>
      </c>
      <c r="J35" s="6">
        <v>19431.099999999999</v>
      </c>
      <c r="K35" s="5">
        <v>34954.199999999997</v>
      </c>
      <c r="L35" s="6">
        <v>15692.4</v>
      </c>
      <c r="M35" s="5">
        <v>44783.3</v>
      </c>
      <c r="N35" s="6">
        <v>88015.4</v>
      </c>
      <c r="O35" s="10">
        <f t="shared" si="1"/>
        <v>459873.19999999995</v>
      </c>
      <c r="Q35" s="23"/>
    </row>
    <row r="36" spans="1:17" x14ac:dyDescent="0.25">
      <c r="A36" s="27" t="s">
        <v>97</v>
      </c>
      <c r="B36" s="28"/>
      <c r="C36" s="5">
        <v>0</v>
      </c>
      <c r="D36" s="6">
        <v>0</v>
      </c>
      <c r="E36" s="5">
        <v>0</v>
      </c>
      <c r="F36" s="6">
        <v>0</v>
      </c>
      <c r="G36" s="5">
        <v>0</v>
      </c>
      <c r="H36" s="6">
        <v>0</v>
      </c>
      <c r="I36" s="5">
        <v>0</v>
      </c>
      <c r="J36" s="6">
        <v>0</v>
      </c>
      <c r="K36" s="5">
        <v>0</v>
      </c>
      <c r="L36" s="6">
        <v>0</v>
      </c>
      <c r="M36" s="5">
        <v>0</v>
      </c>
      <c r="N36" s="6">
        <v>0</v>
      </c>
      <c r="O36" s="10">
        <v>0</v>
      </c>
      <c r="Q36" s="23"/>
    </row>
    <row r="37" spans="1:17" x14ac:dyDescent="0.25">
      <c r="A37" s="27" t="s">
        <v>32</v>
      </c>
      <c r="B37" s="28"/>
      <c r="C37" s="5">
        <v>97215.199999999983</v>
      </c>
      <c r="D37" s="6">
        <v>64173</v>
      </c>
      <c r="E37" s="5">
        <v>110449.7</v>
      </c>
      <c r="F37" s="6">
        <v>95911</v>
      </c>
      <c r="G37" s="5">
        <v>87761.8</v>
      </c>
      <c r="H37" s="6">
        <v>45823.6</v>
      </c>
      <c r="I37" s="5">
        <v>127440.7</v>
      </c>
      <c r="J37" s="6">
        <v>51335.1</v>
      </c>
      <c r="K37" s="5">
        <v>81075.399999999994</v>
      </c>
      <c r="L37" s="6">
        <v>104042.6</v>
      </c>
      <c r="M37" s="5">
        <v>196448.3</v>
      </c>
      <c r="N37" s="6">
        <v>95080.8</v>
      </c>
      <c r="O37" s="10">
        <f t="shared" ref="O37:O58" si="2">SUM(C37:N37)</f>
        <v>1156757.2</v>
      </c>
      <c r="P37" s="24"/>
      <c r="Q37" s="23"/>
    </row>
    <row r="38" spans="1:17" x14ac:dyDescent="0.25">
      <c r="A38" s="27" t="s">
        <v>98</v>
      </c>
      <c r="B38" s="28"/>
      <c r="C38" s="5">
        <v>7793</v>
      </c>
      <c r="D38" s="6">
        <v>0</v>
      </c>
      <c r="E38" s="5">
        <v>16124.6</v>
      </c>
      <c r="F38" s="6">
        <v>10672</v>
      </c>
      <c r="G38" s="5">
        <v>29666.799999999999</v>
      </c>
      <c r="H38" s="6">
        <v>17149.3</v>
      </c>
      <c r="I38" s="5">
        <v>11157</v>
      </c>
      <c r="J38" s="6">
        <v>8349.4</v>
      </c>
      <c r="K38" s="5">
        <v>10796.8</v>
      </c>
      <c r="L38" s="6">
        <v>14698.7</v>
      </c>
      <c r="M38" s="5">
        <v>6885</v>
      </c>
      <c r="N38" s="6">
        <v>7653</v>
      </c>
      <c r="O38" s="10">
        <f t="shared" si="2"/>
        <v>140945.59999999998</v>
      </c>
      <c r="P38" s="18"/>
      <c r="Q38" s="23"/>
    </row>
    <row r="39" spans="1:17" x14ac:dyDescent="0.25">
      <c r="A39" s="27" t="s">
        <v>33</v>
      </c>
      <c r="B39" s="28"/>
      <c r="C39" s="5">
        <v>22630.2</v>
      </c>
      <c r="D39" s="6">
        <v>0</v>
      </c>
      <c r="E39" s="5">
        <v>30615</v>
      </c>
      <c r="F39" s="6">
        <v>20972.2</v>
      </c>
      <c r="G39" s="5">
        <v>20190</v>
      </c>
      <c r="H39" s="6">
        <v>7733</v>
      </c>
      <c r="I39" s="5">
        <v>24570</v>
      </c>
      <c r="J39" s="6">
        <v>53095.199999999997</v>
      </c>
      <c r="K39" s="5">
        <v>49054</v>
      </c>
      <c r="L39" s="6">
        <v>22707</v>
      </c>
      <c r="M39" s="5">
        <v>7796</v>
      </c>
      <c r="N39" s="6">
        <v>30837</v>
      </c>
      <c r="O39" s="10">
        <f t="shared" si="2"/>
        <v>290199.59999999998</v>
      </c>
      <c r="P39" s="18"/>
      <c r="Q39" s="23"/>
    </row>
    <row r="40" spans="1:17" x14ac:dyDescent="0.25">
      <c r="A40" s="27" t="s">
        <v>34</v>
      </c>
      <c r="B40" s="28"/>
      <c r="C40" s="5">
        <v>56738.1</v>
      </c>
      <c r="D40" s="6">
        <v>7585</v>
      </c>
      <c r="E40" s="5">
        <v>41462.800000000003</v>
      </c>
      <c r="F40" s="6">
        <v>38776.300000000003</v>
      </c>
      <c r="G40" s="5">
        <v>40704.800000000003</v>
      </c>
      <c r="H40" s="6">
        <v>31270.3</v>
      </c>
      <c r="I40" s="5">
        <v>14111.3</v>
      </c>
      <c r="J40" s="6">
        <v>30896.5</v>
      </c>
      <c r="K40" s="5">
        <v>47690.1</v>
      </c>
      <c r="L40" s="6">
        <v>18020.3</v>
      </c>
      <c r="M40" s="5">
        <v>19865.599999999999</v>
      </c>
      <c r="N40" s="6">
        <v>9525.7000000000007</v>
      </c>
      <c r="O40" s="10">
        <f t="shared" si="2"/>
        <v>356646.79999999993</v>
      </c>
      <c r="P40" s="18"/>
      <c r="Q40" s="23"/>
    </row>
    <row r="41" spans="1:17" x14ac:dyDescent="0.25">
      <c r="A41" s="27" t="s">
        <v>35</v>
      </c>
      <c r="B41" s="28"/>
      <c r="C41" s="5">
        <v>1533.4</v>
      </c>
      <c r="D41" s="6">
        <v>59.1</v>
      </c>
      <c r="E41" s="5">
        <v>257</v>
      </c>
      <c r="F41" s="6">
        <v>1315.8000000000002</v>
      </c>
      <c r="G41" s="5">
        <v>336.3</v>
      </c>
      <c r="H41" s="6">
        <v>430.1</v>
      </c>
      <c r="I41" s="5">
        <v>567</v>
      </c>
      <c r="J41" s="6">
        <v>533.29999999999995</v>
      </c>
      <c r="K41" s="5">
        <v>412.7</v>
      </c>
      <c r="L41" s="6">
        <v>2793.2999999999997</v>
      </c>
      <c r="M41" s="5">
        <v>1000.1</v>
      </c>
      <c r="N41" s="6">
        <v>875.8</v>
      </c>
      <c r="O41" s="10">
        <f t="shared" si="2"/>
        <v>10113.9</v>
      </c>
      <c r="P41" s="18"/>
      <c r="Q41" s="23"/>
    </row>
    <row r="42" spans="1:17" x14ac:dyDescent="0.25">
      <c r="A42" s="27" t="s">
        <v>36</v>
      </c>
      <c r="B42" s="28"/>
      <c r="C42" s="5">
        <v>14874</v>
      </c>
      <c r="D42" s="6">
        <v>2911.8</v>
      </c>
      <c r="E42" s="5">
        <v>30244.6</v>
      </c>
      <c r="F42" s="6">
        <v>17063.8</v>
      </c>
      <c r="G42" s="5">
        <v>14286</v>
      </c>
      <c r="H42" s="6">
        <v>32436.400000000001</v>
      </c>
      <c r="I42" s="5">
        <v>3408.3</v>
      </c>
      <c r="J42" s="6">
        <v>13008.599999999999</v>
      </c>
      <c r="K42" s="5">
        <v>23654.2</v>
      </c>
      <c r="L42" s="6">
        <v>19682.8</v>
      </c>
      <c r="M42" s="5">
        <v>39576.300000000003</v>
      </c>
      <c r="N42" s="6">
        <v>15785.5</v>
      </c>
      <c r="O42" s="10">
        <f t="shared" si="2"/>
        <v>226932.3</v>
      </c>
      <c r="P42" s="18"/>
      <c r="Q42" s="23"/>
    </row>
    <row r="43" spans="1:17" x14ac:dyDescent="0.25">
      <c r="A43" s="27" t="s">
        <v>37</v>
      </c>
      <c r="B43" s="28"/>
      <c r="C43" s="5">
        <v>0</v>
      </c>
      <c r="D43" s="6">
        <v>0</v>
      </c>
      <c r="E43" s="5">
        <v>0</v>
      </c>
      <c r="F43" s="6">
        <v>0</v>
      </c>
      <c r="G43" s="5">
        <v>0</v>
      </c>
      <c r="H43" s="6">
        <v>0</v>
      </c>
      <c r="I43" s="5">
        <v>0</v>
      </c>
      <c r="J43" s="6">
        <v>0</v>
      </c>
      <c r="K43" s="5">
        <v>0</v>
      </c>
      <c r="L43" s="6">
        <v>0</v>
      </c>
      <c r="M43" s="5">
        <v>0</v>
      </c>
      <c r="N43" s="6">
        <v>0</v>
      </c>
      <c r="O43" s="10">
        <f t="shared" si="2"/>
        <v>0</v>
      </c>
      <c r="Q43" s="23"/>
    </row>
    <row r="44" spans="1:17" x14ac:dyDescent="0.25">
      <c r="A44" s="27" t="s">
        <v>38</v>
      </c>
      <c r="B44" s="28"/>
      <c r="C44" s="5">
        <v>786.6</v>
      </c>
      <c r="D44" s="6">
        <v>0</v>
      </c>
      <c r="E44" s="5">
        <v>322.5</v>
      </c>
      <c r="F44" s="6">
        <v>0</v>
      </c>
      <c r="G44" s="5">
        <v>0</v>
      </c>
      <c r="H44" s="6">
        <v>0</v>
      </c>
      <c r="I44" s="5">
        <v>2100</v>
      </c>
      <c r="J44" s="6">
        <v>1000</v>
      </c>
      <c r="K44" s="5">
        <v>0</v>
      </c>
      <c r="L44" s="6">
        <v>0</v>
      </c>
      <c r="M44" s="5">
        <v>0</v>
      </c>
      <c r="N44" s="6">
        <v>595</v>
      </c>
      <c r="O44" s="10">
        <f t="shared" si="2"/>
        <v>4804.1000000000004</v>
      </c>
      <c r="Q44" s="23"/>
    </row>
    <row r="45" spans="1:17" x14ac:dyDescent="0.25">
      <c r="A45" s="27" t="s">
        <v>39</v>
      </c>
      <c r="B45" s="28"/>
      <c r="C45" s="5">
        <v>26580</v>
      </c>
      <c r="D45" s="6">
        <v>0</v>
      </c>
      <c r="E45" s="5">
        <v>5400</v>
      </c>
      <c r="F45" s="6">
        <v>80794.5</v>
      </c>
      <c r="G45" s="5">
        <v>0</v>
      </c>
      <c r="H45" s="6">
        <v>10350</v>
      </c>
      <c r="I45" s="5">
        <v>0</v>
      </c>
      <c r="J45" s="6">
        <v>0</v>
      </c>
      <c r="K45" s="5">
        <v>0</v>
      </c>
      <c r="L45" s="6">
        <v>0</v>
      </c>
      <c r="M45" s="5">
        <v>0</v>
      </c>
      <c r="N45" s="6">
        <v>5695.5</v>
      </c>
      <c r="O45" s="10">
        <f t="shared" si="2"/>
        <v>128820</v>
      </c>
      <c r="Q45" s="23"/>
    </row>
    <row r="46" spans="1:17" x14ac:dyDescent="0.25">
      <c r="A46" s="27" t="s">
        <v>40</v>
      </c>
      <c r="B46" s="28"/>
      <c r="C46" s="5">
        <v>104729.3</v>
      </c>
      <c r="D46" s="6">
        <v>17338.2</v>
      </c>
      <c r="E46" s="5">
        <v>36076</v>
      </c>
      <c r="F46" s="6">
        <v>37124</v>
      </c>
      <c r="G46" s="5">
        <v>36128.6</v>
      </c>
      <c r="H46" s="6">
        <v>24770.9</v>
      </c>
      <c r="I46" s="5">
        <v>26259.5</v>
      </c>
      <c r="J46" s="6">
        <v>17893.300000000003</v>
      </c>
      <c r="K46" s="5">
        <v>14831.5</v>
      </c>
      <c r="L46" s="6">
        <v>20322</v>
      </c>
      <c r="M46" s="5">
        <v>42515.8</v>
      </c>
      <c r="N46" s="6">
        <v>99246.7</v>
      </c>
      <c r="O46" s="10">
        <f t="shared" si="2"/>
        <v>477235.8</v>
      </c>
      <c r="Q46" s="23"/>
    </row>
    <row r="47" spans="1:17" x14ac:dyDescent="0.25">
      <c r="A47" s="27" t="s">
        <v>41</v>
      </c>
      <c r="B47" s="28"/>
      <c r="C47" s="5">
        <v>10853.2</v>
      </c>
      <c r="D47" s="6">
        <v>1359</v>
      </c>
      <c r="E47" s="5">
        <v>1464.5</v>
      </c>
      <c r="F47" s="6">
        <v>6005.8</v>
      </c>
      <c r="G47" s="5">
        <v>2962.4</v>
      </c>
      <c r="H47" s="6">
        <v>424.7</v>
      </c>
      <c r="I47" s="5">
        <v>291.89999999999998</v>
      </c>
      <c r="J47" s="6">
        <v>894.5</v>
      </c>
      <c r="K47" s="5">
        <v>129</v>
      </c>
      <c r="L47" s="6">
        <v>400.3</v>
      </c>
      <c r="M47" s="5">
        <v>2668.9</v>
      </c>
      <c r="N47" s="6">
        <v>5040</v>
      </c>
      <c r="O47" s="10">
        <f t="shared" si="2"/>
        <v>32494.200000000004</v>
      </c>
      <c r="Q47" s="23"/>
    </row>
    <row r="48" spans="1:17" x14ac:dyDescent="0.25">
      <c r="A48" s="27" t="s">
        <v>42</v>
      </c>
      <c r="B48" s="28"/>
      <c r="C48" s="5">
        <v>789</v>
      </c>
      <c r="D48" s="6">
        <v>0</v>
      </c>
      <c r="E48" s="5">
        <v>258.5</v>
      </c>
      <c r="F48" s="6">
        <v>0</v>
      </c>
      <c r="G48" s="5">
        <v>563.1</v>
      </c>
      <c r="H48" s="6">
        <v>65.400000000000006</v>
      </c>
      <c r="I48" s="5">
        <v>0</v>
      </c>
      <c r="J48" s="6">
        <v>0</v>
      </c>
      <c r="K48" s="5">
        <v>0</v>
      </c>
      <c r="L48" s="6">
        <v>0</v>
      </c>
      <c r="M48" s="5">
        <v>0</v>
      </c>
      <c r="N48" s="6">
        <v>0</v>
      </c>
      <c r="O48" s="10">
        <f t="shared" si="2"/>
        <v>1676</v>
      </c>
      <c r="Q48" s="23"/>
    </row>
    <row r="49" spans="1:17" x14ac:dyDescent="0.25">
      <c r="A49" s="27" t="s">
        <v>43</v>
      </c>
      <c r="B49" s="28"/>
      <c r="C49" s="5">
        <v>31894.799999999999</v>
      </c>
      <c r="D49" s="6">
        <v>32141</v>
      </c>
      <c r="E49" s="5">
        <v>5141.8999999999996</v>
      </c>
      <c r="F49" s="6">
        <v>2569.8000000000002</v>
      </c>
      <c r="G49" s="5">
        <v>4518.3</v>
      </c>
      <c r="H49" s="6">
        <v>6516</v>
      </c>
      <c r="I49" s="5">
        <v>2200.3000000000002</v>
      </c>
      <c r="J49" s="6">
        <v>934.8</v>
      </c>
      <c r="K49" s="5">
        <v>4668.8999999999996</v>
      </c>
      <c r="L49" s="6">
        <v>2747.9</v>
      </c>
      <c r="M49" s="5">
        <v>5201.7</v>
      </c>
      <c r="N49" s="6">
        <v>45446.9</v>
      </c>
      <c r="O49" s="10">
        <f t="shared" si="2"/>
        <v>143982.29999999999</v>
      </c>
      <c r="Q49" s="23"/>
    </row>
    <row r="50" spans="1:17" x14ac:dyDescent="0.25">
      <c r="A50" s="27" t="s">
        <v>44</v>
      </c>
      <c r="B50" s="28"/>
      <c r="C50" s="5">
        <v>17141.5</v>
      </c>
      <c r="D50" s="6">
        <v>1107.8</v>
      </c>
      <c r="E50" s="5">
        <v>20830.900000000001</v>
      </c>
      <c r="F50" s="6">
        <v>34798.400000000001</v>
      </c>
      <c r="G50" s="5">
        <v>16650.7</v>
      </c>
      <c r="H50" s="6">
        <v>5801.9</v>
      </c>
      <c r="I50" s="5">
        <v>4325.8</v>
      </c>
      <c r="J50" s="6">
        <v>2680</v>
      </c>
      <c r="K50" s="5">
        <v>14710.7</v>
      </c>
      <c r="L50" s="6">
        <v>7787.7</v>
      </c>
      <c r="M50" s="5">
        <v>1058.8</v>
      </c>
      <c r="N50" s="6">
        <v>11293.7</v>
      </c>
      <c r="O50" s="10">
        <f t="shared" si="2"/>
        <v>138187.9</v>
      </c>
      <c r="Q50" s="23"/>
    </row>
    <row r="51" spans="1:17" x14ac:dyDescent="0.25">
      <c r="A51" s="27" t="s">
        <v>45</v>
      </c>
      <c r="B51" s="28"/>
      <c r="C51" s="5">
        <v>19</v>
      </c>
      <c r="D51" s="6">
        <v>0</v>
      </c>
      <c r="E51" s="5">
        <v>0</v>
      </c>
      <c r="F51" s="6">
        <v>0</v>
      </c>
      <c r="G51" s="5">
        <v>0</v>
      </c>
      <c r="H51" s="6">
        <v>0</v>
      </c>
      <c r="I51" s="5">
        <v>6</v>
      </c>
      <c r="J51" s="6">
        <v>0</v>
      </c>
      <c r="K51" s="5">
        <v>0</v>
      </c>
      <c r="L51" s="6">
        <v>0</v>
      </c>
      <c r="M51" s="5">
        <v>0</v>
      </c>
      <c r="N51" s="6">
        <v>0</v>
      </c>
      <c r="O51" s="10">
        <f t="shared" si="2"/>
        <v>25</v>
      </c>
      <c r="Q51" s="23"/>
    </row>
    <row r="52" spans="1:17" x14ac:dyDescent="0.25">
      <c r="A52" s="27" t="s">
        <v>99</v>
      </c>
      <c r="B52" s="28"/>
      <c r="C52" s="5">
        <v>0</v>
      </c>
      <c r="D52" s="6">
        <v>0</v>
      </c>
      <c r="E52" s="5">
        <v>0</v>
      </c>
      <c r="F52" s="6">
        <v>0</v>
      </c>
      <c r="G52" s="5">
        <v>0</v>
      </c>
      <c r="H52" s="6">
        <v>0</v>
      </c>
      <c r="I52" s="5">
        <v>0</v>
      </c>
      <c r="J52" s="6">
        <v>0</v>
      </c>
      <c r="K52" s="5">
        <v>0</v>
      </c>
      <c r="L52" s="6">
        <v>0</v>
      </c>
      <c r="M52" s="5">
        <v>0</v>
      </c>
      <c r="N52" s="6">
        <v>0</v>
      </c>
      <c r="O52" s="10">
        <f t="shared" si="2"/>
        <v>0</v>
      </c>
      <c r="Q52" s="23"/>
    </row>
    <row r="53" spans="1:17" x14ac:dyDescent="0.25">
      <c r="A53" s="27" t="s">
        <v>46</v>
      </c>
      <c r="B53" s="28"/>
      <c r="C53" s="5">
        <v>0</v>
      </c>
      <c r="D53" s="6">
        <v>0</v>
      </c>
      <c r="E53" s="5">
        <v>0</v>
      </c>
      <c r="F53" s="6">
        <v>0</v>
      </c>
      <c r="G53" s="5">
        <v>0</v>
      </c>
      <c r="H53" s="6">
        <v>0</v>
      </c>
      <c r="I53" s="5">
        <v>0</v>
      </c>
      <c r="J53" s="6">
        <v>0</v>
      </c>
      <c r="K53" s="5">
        <v>0</v>
      </c>
      <c r="L53" s="6">
        <v>0</v>
      </c>
      <c r="M53" s="5">
        <v>0</v>
      </c>
      <c r="N53" s="6">
        <v>0</v>
      </c>
      <c r="O53" s="10">
        <f t="shared" si="2"/>
        <v>0</v>
      </c>
      <c r="Q53" s="23"/>
    </row>
    <row r="54" spans="1:17" x14ac:dyDescent="0.25">
      <c r="A54" s="27" t="s">
        <v>100</v>
      </c>
      <c r="B54" s="28"/>
      <c r="C54" s="5">
        <v>0</v>
      </c>
      <c r="D54" s="6">
        <v>0</v>
      </c>
      <c r="E54" s="5">
        <v>0</v>
      </c>
      <c r="F54" s="6">
        <v>0</v>
      </c>
      <c r="G54" s="5">
        <v>0</v>
      </c>
      <c r="H54" s="6">
        <v>0</v>
      </c>
      <c r="I54" s="5">
        <v>0</v>
      </c>
      <c r="J54" s="6">
        <v>0</v>
      </c>
      <c r="K54" s="5">
        <v>0</v>
      </c>
      <c r="L54" s="6">
        <v>0</v>
      </c>
      <c r="M54" s="5">
        <v>0</v>
      </c>
      <c r="N54" s="6">
        <v>0</v>
      </c>
      <c r="O54" s="10">
        <f t="shared" si="2"/>
        <v>0</v>
      </c>
      <c r="Q54" s="23"/>
    </row>
    <row r="55" spans="1:17" x14ac:dyDescent="0.25">
      <c r="A55" s="27" t="s">
        <v>101</v>
      </c>
      <c r="B55" s="28"/>
      <c r="C55" s="5">
        <v>0</v>
      </c>
      <c r="D55" s="6">
        <v>0</v>
      </c>
      <c r="E55" s="5">
        <v>0</v>
      </c>
      <c r="F55" s="6">
        <v>0</v>
      </c>
      <c r="G55" s="5">
        <v>0</v>
      </c>
      <c r="H55" s="6">
        <v>0</v>
      </c>
      <c r="I55" s="5">
        <v>0</v>
      </c>
      <c r="J55" s="6">
        <v>0</v>
      </c>
      <c r="K55" s="5">
        <v>0</v>
      </c>
      <c r="L55" s="6">
        <v>0</v>
      </c>
      <c r="M55" s="5">
        <v>0</v>
      </c>
      <c r="N55" s="6">
        <v>0</v>
      </c>
      <c r="O55" s="10">
        <f t="shared" si="2"/>
        <v>0</v>
      </c>
      <c r="Q55" s="23"/>
    </row>
    <row r="56" spans="1:17" x14ac:dyDescent="0.25">
      <c r="A56" s="27" t="s">
        <v>102</v>
      </c>
      <c r="B56" s="28"/>
      <c r="C56" s="5">
        <v>2</v>
      </c>
      <c r="D56" s="6">
        <v>75</v>
      </c>
      <c r="E56" s="5">
        <v>300</v>
      </c>
      <c r="F56" s="6">
        <v>72.5</v>
      </c>
      <c r="G56" s="5">
        <v>8050</v>
      </c>
      <c r="H56" s="6">
        <v>0</v>
      </c>
      <c r="I56" s="5">
        <v>0</v>
      </c>
      <c r="J56" s="6">
        <v>0</v>
      </c>
      <c r="K56" s="5">
        <v>2000</v>
      </c>
      <c r="L56" s="6">
        <v>0</v>
      </c>
      <c r="M56" s="5">
        <v>65</v>
      </c>
      <c r="N56" s="6">
        <v>0</v>
      </c>
      <c r="O56" s="10">
        <f t="shared" si="2"/>
        <v>10564.5</v>
      </c>
      <c r="Q56" s="23"/>
    </row>
    <row r="57" spans="1:17" x14ac:dyDescent="0.25">
      <c r="A57" s="27" t="s">
        <v>47</v>
      </c>
      <c r="B57" s="28"/>
      <c r="C57" s="5">
        <v>39227.699999999997</v>
      </c>
      <c r="D57" s="6">
        <v>2888</v>
      </c>
      <c r="E57" s="5">
        <v>30190.199999999997</v>
      </c>
      <c r="F57" s="6">
        <v>37762.400000000001</v>
      </c>
      <c r="G57" s="5">
        <v>23740.6</v>
      </c>
      <c r="H57" s="6">
        <v>34887.699999999997</v>
      </c>
      <c r="I57" s="5">
        <v>20327.599999999999</v>
      </c>
      <c r="J57" s="6">
        <v>31522.6</v>
      </c>
      <c r="K57" s="5">
        <v>36448.9</v>
      </c>
      <c r="L57" s="6">
        <v>18005.400000000001</v>
      </c>
      <c r="M57" s="5">
        <v>42079.5</v>
      </c>
      <c r="N57" s="6">
        <v>46423.1</v>
      </c>
      <c r="O57" s="10">
        <f t="shared" si="2"/>
        <v>363503.69999999995</v>
      </c>
      <c r="Q57" s="23"/>
    </row>
    <row r="58" spans="1:17" x14ac:dyDescent="0.25">
      <c r="A58" s="27" t="s">
        <v>48</v>
      </c>
      <c r="B58" s="28"/>
      <c r="C58" s="5">
        <v>700</v>
      </c>
      <c r="D58" s="6">
        <v>1834</v>
      </c>
      <c r="E58" s="5">
        <v>0</v>
      </c>
      <c r="F58" s="6">
        <v>1202</v>
      </c>
      <c r="G58" s="5">
        <v>90</v>
      </c>
      <c r="H58" s="6">
        <v>0</v>
      </c>
      <c r="I58" s="5">
        <v>306.60000000000002</v>
      </c>
      <c r="J58" s="6">
        <v>300</v>
      </c>
      <c r="K58" s="5">
        <v>240</v>
      </c>
      <c r="L58" s="6">
        <v>4676.3999999999996</v>
      </c>
      <c r="M58" s="5">
        <v>855</v>
      </c>
      <c r="N58" s="6">
        <v>438</v>
      </c>
      <c r="O58" s="10">
        <f t="shared" si="2"/>
        <v>10642</v>
      </c>
      <c r="Q58" s="23"/>
    </row>
    <row r="59" spans="1:17" x14ac:dyDescent="0.25">
      <c r="A59" s="27" t="s">
        <v>49</v>
      </c>
      <c r="B59" s="28"/>
      <c r="C59" s="5">
        <v>140</v>
      </c>
      <c r="D59" s="6">
        <v>0</v>
      </c>
      <c r="E59" s="5">
        <v>195.6</v>
      </c>
      <c r="F59" s="6">
        <v>0</v>
      </c>
      <c r="G59" s="5">
        <v>0</v>
      </c>
      <c r="H59" s="6">
        <v>309</v>
      </c>
      <c r="I59" s="5">
        <v>0</v>
      </c>
      <c r="J59" s="6">
        <v>0</v>
      </c>
      <c r="K59" s="5">
        <v>0</v>
      </c>
      <c r="L59" s="6">
        <v>360</v>
      </c>
      <c r="M59" s="5">
        <v>0</v>
      </c>
      <c r="N59" s="6">
        <v>0</v>
      </c>
      <c r="O59" s="10">
        <v>1004.6</v>
      </c>
      <c r="Q59" s="23"/>
    </row>
    <row r="60" spans="1:17" x14ac:dyDescent="0.25">
      <c r="A60" s="27" t="s">
        <v>50</v>
      </c>
      <c r="B60" s="28"/>
      <c r="C60" s="5">
        <v>1783.5</v>
      </c>
      <c r="D60" s="6">
        <v>0</v>
      </c>
      <c r="E60" s="5">
        <v>13397.4</v>
      </c>
      <c r="F60" s="6">
        <v>1000</v>
      </c>
      <c r="G60" s="5">
        <v>3333</v>
      </c>
      <c r="H60" s="6">
        <v>25000</v>
      </c>
      <c r="I60" s="5">
        <v>0</v>
      </c>
      <c r="J60" s="6">
        <v>5300</v>
      </c>
      <c r="K60" s="5">
        <v>21759.200000000001</v>
      </c>
      <c r="L60" s="6">
        <v>0</v>
      </c>
      <c r="M60" s="5">
        <v>4000</v>
      </c>
      <c r="N60" s="6">
        <v>12000</v>
      </c>
      <c r="O60" s="10">
        <f t="shared" ref="O60:O73" si="3">SUM(C60:N60)</f>
        <v>87573.1</v>
      </c>
      <c r="Q60" s="23"/>
    </row>
    <row r="61" spans="1:17" x14ac:dyDescent="0.25">
      <c r="A61" s="27" t="s">
        <v>103</v>
      </c>
      <c r="B61" s="28"/>
      <c r="C61" s="5">
        <v>869.5</v>
      </c>
      <c r="D61" s="6">
        <v>0</v>
      </c>
      <c r="E61" s="5">
        <v>875.9</v>
      </c>
      <c r="F61" s="6">
        <v>2034.3</v>
      </c>
      <c r="G61" s="5">
        <v>537</v>
      </c>
      <c r="H61" s="6">
        <v>0</v>
      </c>
      <c r="I61" s="5">
        <v>364.8</v>
      </c>
      <c r="J61" s="6">
        <v>3536</v>
      </c>
      <c r="K61" s="5">
        <v>398</v>
      </c>
      <c r="L61" s="6">
        <v>200</v>
      </c>
      <c r="M61" s="5">
        <v>1482</v>
      </c>
      <c r="N61" s="6">
        <v>472</v>
      </c>
      <c r="O61" s="10">
        <f t="shared" si="3"/>
        <v>10769.5</v>
      </c>
      <c r="Q61" s="23"/>
    </row>
    <row r="62" spans="1:17" x14ac:dyDescent="0.25">
      <c r="A62" s="27" t="s">
        <v>51</v>
      </c>
      <c r="B62" s="28"/>
      <c r="C62" s="5">
        <v>7</v>
      </c>
      <c r="D62" s="6">
        <v>0</v>
      </c>
      <c r="E62" s="5">
        <v>1596.4</v>
      </c>
      <c r="F62" s="6">
        <v>2000</v>
      </c>
      <c r="G62" s="5">
        <v>214.3</v>
      </c>
      <c r="H62" s="6">
        <v>3713.2</v>
      </c>
      <c r="I62" s="5">
        <v>1570</v>
      </c>
      <c r="J62" s="6">
        <v>503</v>
      </c>
      <c r="K62" s="5">
        <v>1932.8</v>
      </c>
      <c r="L62" s="6">
        <v>5254</v>
      </c>
      <c r="M62" s="5">
        <v>2819</v>
      </c>
      <c r="N62" s="6">
        <v>280</v>
      </c>
      <c r="O62" s="10">
        <f t="shared" si="3"/>
        <v>19889.699999999997</v>
      </c>
      <c r="Q62" s="23"/>
    </row>
    <row r="63" spans="1:17" x14ac:dyDescent="0.25">
      <c r="A63" s="27" t="s">
        <v>52</v>
      </c>
      <c r="B63" s="28"/>
      <c r="C63" s="5">
        <v>63020.1</v>
      </c>
      <c r="D63" s="6">
        <v>17164.599999999999</v>
      </c>
      <c r="E63" s="5">
        <v>107842.9</v>
      </c>
      <c r="F63" s="6">
        <v>46667.9</v>
      </c>
      <c r="G63" s="5">
        <v>60147</v>
      </c>
      <c r="H63" s="6">
        <v>62343.3</v>
      </c>
      <c r="I63" s="5">
        <v>82577.3</v>
      </c>
      <c r="J63" s="6">
        <v>87474.599999999991</v>
      </c>
      <c r="K63" s="5">
        <v>64423</v>
      </c>
      <c r="L63" s="6">
        <v>80780</v>
      </c>
      <c r="M63" s="5">
        <v>52951</v>
      </c>
      <c r="N63" s="6">
        <v>51938.400000000001</v>
      </c>
      <c r="O63" s="10">
        <f t="shared" si="3"/>
        <v>777330.1</v>
      </c>
      <c r="Q63" s="23"/>
    </row>
    <row r="64" spans="1:17" x14ac:dyDescent="0.25">
      <c r="A64" s="27" t="s">
        <v>104</v>
      </c>
      <c r="B64" s="28"/>
      <c r="C64" s="5">
        <v>26135</v>
      </c>
      <c r="D64" s="6">
        <v>15568</v>
      </c>
      <c r="E64" s="5">
        <v>9406.7999999999993</v>
      </c>
      <c r="F64" s="6">
        <v>8485</v>
      </c>
      <c r="G64" s="5">
        <v>25935.599999999999</v>
      </c>
      <c r="H64" s="6">
        <v>15840</v>
      </c>
      <c r="I64" s="5">
        <v>19038.599999999999</v>
      </c>
      <c r="J64" s="6">
        <v>19229</v>
      </c>
      <c r="K64" s="5">
        <v>20738</v>
      </c>
      <c r="L64" s="6">
        <v>8826.9</v>
      </c>
      <c r="M64" s="5">
        <v>18115.400000000001</v>
      </c>
      <c r="N64" s="6">
        <v>24815.599999999999</v>
      </c>
      <c r="O64" s="10">
        <f t="shared" si="3"/>
        <v>212133.9</v>
      </c>
      <c r="Q64" s="23"/>
    </row>
    <row r="65" spans="1:17" x14ac:dyDescent="0.25">
      <c r="A65" s="27" t="s">
        <v>53</v>
      </c>
      <c r="B65" s="28"/>
      <c r="C65" s="5">
        <v>13876.4</v>
      </c>
      <c r="D65" s="6">
        <v>374.4</v>
      </c>
      <c r="E65" s="5">
        <v>14495</v>
      </c>
      <c r="F65" s="6">
        <v>20662.7</v>
      </c>
      <c r="G65" s="5">
        <v>10618.6</v>
      </c>
      <c r="H65" s="6">
        <v>26455.899999999998</v>
      </c>
      <c r="I65" s="5">
        <v>8304.1</v>
      </c>
      <c r="J65" s="6">
        <v>19062.400000000001</v>
      </c>
      <c r="K65" s="5">
        <v>9247.2999999999993</v>
      </c>
      <c r="L65" s="6">
        <v>12059</v>
      </c>
      <c r="M65" s="5">
        <v>7398.6</v>
      </c>
      <c r="N65" s="6">
        <v>11086.9</v>
      </c>
      <c r="O65" s="10">
        <f t="shared" si="3"/>
        <v>153641.29999999999</v>
      </c>
      <c r="Q65" s="23"/>
    </row>
    <row r="66" spans="1:17" x14ac:dyDescent="0.25">
      <c r="A66" s="27" t="s">
        <v>54</v>
      </c>
      <c r="B66" s="28"/>
      <c r="C66" s="5">
        <v>65852.399999999994</v>
      </c>
      <c r="D66" s="6">
        <v>23580.2</v>
      </c>
      <c r="E66" s="5">
        <v>49142.2</v>
      </c>
      <c r="F66" s="6">
        <v>41639.599999999999</v>
      </c>
      <c r="G66" s="5">
        <v>48642</v>
      </c>
      <c r="H66" s="6">
        <v>34513.4</v>
      </c>
      <c r="I66" s="5">
        <v>40260</v>
      </c>
      <c r="J66" s="6">
        <v>39526.5</v>
      </c>
      <c r="K66" s="5">
        <v>73217.100000000006</v>
      </c>
      <c r="L66" s="6">
        <v>59333.2</v>
      </c>
      <c r="M66" s="5">
        <v>50146.400000000001</v>
      </c>
      <c r="N66" s="6">
        <v>39163.199999999997</v>
      </c>
      <c r="O66" s="10">
        <f t="shared" si="3"/>
        <v>565016.19999999995</v>
      </c>
      <c r="Q66" s="23"/>
    </row>
    <row r="67" spans="1:17" x14ac:dyDescent="0.25">
      <c r="A67" s="27" t="s">
        <v>55</v>
      </c>
      <c r="B67" s="28"/>
      <c r="C67" s="5">
        <v>2938.2</v>
      </c>
      <c r="D67" s="6">
        <v>800</v>
      </c>
      <c r="E67" s="5">
        <v>6697</v>
      </c>
      <c r="F67" s="6">
        <v>2800</v>
      </c>
      <c r="G67" s="5">
        <v>6446</v>
      </c>
      <c r="H67" s="6">
        <v>530</v>
      </c>
      <c r="I67" s="5">
        <v>2147</v>
      </c>
      <c r="J67" s="6">
        <v>4393.2</v>
      </c>
      <c r="K67" s="5">
        <v>7038.5</v>
      </c>
      <c r="L67" s="6">
        <v>5554.2</v>
      </c>
      <c r="M67" s="5">
        <v>3552.5</v>
      </c>
      <c r="N67" s="6">
        <v>4574.6000000000004</v>
      </c>
      <c r="O67" s="10">
        <f t="shared" si="3"/>
        <v>47471.199999999997</v>
      </c>
      <c r="Q67" s="23"/>
    </row>
    <row r="68" spans="1:17" x14ac:dyDescent="0.25">
      <c r="A68" s="27" t="s">
        <v>56</v>
      </c>
      <c r="B68" s="28"/>
      <c r="C68" s="5">
        <v>7343.2</v>
      </c>
      <c r="D68" s="6">
        <v>1005</v>
      </c>
      <c r="E68" s="5">
        <v>9274.7000000000007</v>
      </c>
      <c r="F68" s="6">
        <v>10433.6</v>
      </c>
      <c r="G68" s="5">
        <v>2101.4</v>
      </c>
      <c r="H68" s="6">
        <v>5313.1</v>
      </c>
      <c r="I68" s="5">
        <v>5696.9</v>
      </c>
      <c r="J68" s="6">
        <v>6410.6</v>
      </c>
      <c r="K68" s="5">
        <v>4489.3999999999996</v>
      </c>
      <c r="L68" s="6">
        <v>2301.3000000000002</v>
      </c>
      <c r="M68" s="5">
        <v>3924.2</v>
      </c>
      <c r="N68" s="6">
        <v>6254.7</v>
      </c>
      <c r="O68" s="10">
        <f t="shared" si="3"/>
        <v>64548.1</v>
      </c>
      <c r="Q68" s="23"/>
    </row>
    <row r="69" spans="1:17" x14ac:dyDescent="0.25">
      <c r="A69" s="27" t="s">
        <v>57</v>
      </c>
      <c r="B69" s="28"/>
      <c r="C69" s="5">
        <v>38423.199999999997</v>
      </c>
      <c r="D69" s="6">
        <v>25885</v>
      </c>
      <c r="E69" s="5">
        <v>23381.5</v>
      </c>
      <c r="F69" s="6">
        <v>23765.3</v>
      </c>
      <c r="G69" s="5">
        <v>15606</v>
      </c>
      <c r="H69" s="6">
        <v>25993.4</v>
      </c>
      <c r="I69" s="5">
        <v>45742.3</v>
      </c>
      <c r="J69" s="6">
        <v>41346.5</v>
      </c>
      <c r="K69" s="5">
        <v>24754.400000000001</v>
      </c>
      <c r="L69" s="6">
        <v>35264</v>
      </c>
      <c r="M69" s="5">
        <v>13263.4</v>
      </c>
      <c r="N69" s="6">
        <v>17619.8</v>
      </c>
      <c r="O69" s="10">
        <f t="shared" si="3"/>
        <v>331044.80000000005</v>
      </c>
      <c r="Q69" s="23"/>
    </row>
    <row r="70" spans="1:17" x14ac:dyDescent="0.25">
      <c r="A70" s="27" t="s">
        <v>58</v>
      </c>
      <c r="B70" s="28"/>
      <c r="C70" s="5">
        <v>0</v>
      </c>
      <c r="D70" s="6">
        <v>0</v>
      </c>
      <c r="E70" s="5">
        <v>0</v>
      </c>
      <c r="F70" s="6">
        <v>520</v>
      </c>
      <c r="G70" s="5">
        <v>0</v>
      </c>
      <c r="H70" s="6">
        <v>100</v>
      </c>
      <c r="I70" s="5">
        <v>49.5</v>
      </c>
      <c r="J70" s="6">
        <v>0</v>
      </c>
      <c r="K70" s="5">
        <v>0</v>
      </c>
      <c r="L70" s="6">
        <v>0</v>
      </c>
      <c r="M70" s="5">
        <v>0</v>
      </c>
      <c r="N70" s="6">
        <v>0</v>
      </c>
      <c r="O70" s="10">
        <f t="shared" si="3"/>
        <v>669.5</v>
      </c>
      <c r="Q70" s="23"/>
    </row>
    <row r="71" spans="1:17" ht="31.5" customHeight="1" x14ac:dyDescent="0.25">
      <c r="A71" s="27" t="s">
        <v>138</v>
      </c>
      <c r="B71" s="28"/>
      <c r="C71" s="5">
        <v>4411</v>
      </c>
      <c r="D71" s="6">
        <v>3579</v>
      </c>
      <c r="E71" s="5">
        <v>6857.8</v>
      </c>
      <c r="F71" s="6">
        <v>7721</v>
      </c>
      <c r="G71" s="5">
        <v>12987.6</v>
      </c>
      <c r="H71" s="6">
        <v>4067</v>
      </c>
      <c r="I71" s="5">
        <v>18199.900000000001</v>
      </c>
      <c r="J71" s="6">
        <v>7604</v>
      </c>
      <c r="K71" s="5">
        <v>20612.7</v>
      </c>
      <c r="L71" s="6">
        <v>21114</v>
      </c>
      <c r="M71" s="5">
        <v>7228.6</v>
      </c>
      <c r="N71" s="6">
        <v>14072.5</v>
      </c>
      <c r="O71" s="10">
        <f t="shared" si="3"/>
        <v>128455.1</v>
      </c>
      <c r="Q71" s="23"/>
    </row>
    <row r="72" spans="1:17" x14ac:dyDescent="0.25">
      <c r="A72" s="27" t="s">
        <v>105</v>
      </c>
      <c r="B72" s="28"/>
      <c r="C72" s="5">
        <v>1565</v>
      </c>
      <c r="D72" s="6">
        <v>336</v>
      </c>
      <c r="E72" s="5">
        <v>99</v>
      </c>
      <c r="F72" s="6">
        <v>1190</v>
      </c>
      <c r="G72" s="5">
        <v>2676.8</v>
      </c>
      <c r="H72" s="6">
        <v>5419</v>
      </c>
      <c r="I72" s="5">
        <v>1778</v>
      </c>
      <c r="J72" s="6">
        <v>889</v>
      </c>
      <c r="K72" s="5">
        <v>2330</v>
      </c>
      <c r="L72" s="6">
        <v>600</v>
      </c>
      <c r="M72" s="5">
        <v>1210.5</v>
      </c>
      <c r="N72" s="6">
        <v>1372</v>
      </c>
      <c r="O72" s="10">
        <f t="shared" si="3"/>
        <v>19465.3</v>
      </c>
      <c r="Q72" s="23"/>
    </row>
    <row r="73" spans="1:17" x14ac:dyDescent="0.25">
      <c r="A73" s="27" t="s">
        <v>106</v>
      </c>
      <c r="B73" s="28"/>
      <c r="C73" s="5">
        <v>7859.1</v>
      </c>
      <c r="D73" s="6">
        <v>3900</v>
      </c>
      <c r="E73" s="5">
        <v>3611.5</v>
      </c>
      <c r="F73" s="6">
        <v>4518</v>
      </c>
      <c r="G73" s="5">
        <v>4814</v>
      </c>
      <c r="H73" s="6">
        <v>1531</v>
      </c>
      <c r="I73" s="5">
        <v>3983.2000000000003</v>
      </c>
      <c r="J73" s="6">
        <v>4548</v>
      </c>
      <c r="K73" s="5">
        <v>4280</v>
      </c>
      <c r="L73" s="6">
        <v>1153</v>
      </c>
      <c r="M73" s="5">
        <v>6057</v>
      </c>
      <c r="N73" s="6">
        <v>3165</v>
      </c>
      <c r="O73" s="10">
        <f t="shared" si="3"/>
        <v>49419.8</v>
      </c>
      <c r="Q73" s="23"/>
    </row>
    <row r="74" spans="1:17" x14ac:dyDescent="0.25">
      <c r="A74" s="27" t="s">
        <v>107</v>
      </c>
      <c r="B74" s="28"/>
      <c r="C74" s="5">
        <v>0</v>
      </c>
      <c r="D74" s="6">
        <v>0</v>
      </c>
      <c r="E74" s="5">
        <v>0</v>
      </c>
      <c r="F74" s="6">
        <v>0</v>
      </c>
      <c r="G74" s="5">
        <v>0</v>
      </c>
      <c r="H74" s="6">
        <v>0</v>
      </c>
      <c r="I74" s="5">
        <v>0</v>
      </c>
      <c r="J74" s="6">
        <v>0</v>
      </c>
      <c r="K74" s="5">
        <v>0</v>
      </c>
      <c r="L74" s="6">
        <v>0</v>
      </c>
      <c r="M74" s="5">
        <v>0</v>
      </c>
      <c r="N74" s="6">
        <v>0</v>
      </c>
      <c r="O74" s="10">
        <v>0</v>
      </c>
      <c r="Q74" s="23"/>
    </row>
    <row r="75" spans="1:17" x14ac:dyDescent="0.25">
      <c r="A75" s="27" t="s">
        <v>59</v>
      </c>
      <c r="B75" s="28"/>
      <c r="C75" s="5">
        <v>18256.099999999999</v>
      </c>
      <c r="D75" s="6">
        <v>800</v>
      </c>
      <c r="E75" s="5">
        <v>19605.2</v>
      </c>
      <c r="F75" s="6">
        <v>36918.6</v>
      </c>
      <c r="G75" s="5">
        <v>20936.400000000001</v>
      </c>
      <c r="H75" s="6">
        <v>18848.2</v>
      </c>
      <c r="I75" s="5">
        <v>8178.8</v>
      </c>
      <c r="J75" s="6">
        <v>18280.599999999999</v>
      </c>
      <c r="K75" s="5">
        <v>11301</v>
      </c>
      <c r="L75" s="6">
        <v>35578.199999999997</v>
      </c>
      <c r="M75" s="5">
        <v>19758</v>
      </c>
      <c r="N75" s="6">
        <v>24151.9</v>
      </c>
      <c r="O75" s="10">
        <f t="shared" ref="O75:O120" si="4">SUM(C75:N75)</f>
        <v>232612.99999999997</v>
      </c>
      <c r="Q75" s="23"/>
    </row>
    <row r="76" spans="1:17" x14ac:dyDescent="0.25">
      <c r="A76" s="27" t="s">
        <v>108</v>
      </c>
      <c r="B76" s="28"/>
      <c r="C76" s="5">
        <v>0</v>
      </c>
      <c r="D76" s="6">
        <v>0</v>
      </c>
      <c r="E76" s="5">
        <v>9083</v>
      </c>
      <c r="F76" s="6">
        <v>5292</v>
      </c>
      <c r="G76" s="5">
        <v>4872</v>
      </c>
      <c r="H76" s="6">
        <v>7533</v>
      </c>
      <c r="I76" s="5">
        <v>6600</v>
      </c>
      <c r="J76" s="6">
        <v>12869</v>
      </c>
      <c r="K76" s="5">
        <v>2237</v>
      </c>
      <c r="L76" s="6">
        <v>9017.7999999999993</v>
      </c>
      <c r="M76" s="5">
        <v>8451.2000000000007</v>
      </c>
      <c r="N76" s="6">
        <v>6126</v>
      </c>
      <c r="O76" s="10">
        <f t="shared" si="4"/>
        <v>72081</v>
      </c>
      <c r="Q76" s="23"/>
    </row>
    <row r="77" spans="1:17" x14ac:dyDescent="0.25">
      <c r="A77" s="27" t="s">
        <v>60</v>
      </c>
      <c r="B77" s="28"/>
      <c r="C77" s="5">
        <v>6893.8</v>
      </c>
      <c r="D77" s="6">
        <v>3100</v>
      </c>
      <c r="E77" s="5">
        <v>4150</v>
      </c>
      <c r="F77" s="6">
        <v>4667</v>
      </c>
      <c r="G77" s="5">
        <v>10734</v>
      </c>
      <c r="H77" s="6">
        <v>10566.8</v>
      </c>
      <c r="I77" s="5">
        <v>5382.4</v>
      </c>
      <c r="J77" s="6">
        <v>11290</v>
      </c>
      <c r="K77" s="5">
        <v>4197.6000000000004</v>
      </c>
      <c r="L77" s="6">
        <v>3252.2</v>
      </c>
      <c r="M77" s="5">
        <v>1274</v>
      </c>
      <c r="N77" s="6">
        <v>5934.4</v>
      </c>
      <c r="O77" s="10">
        <f t="shared" si="4"/>
        <v>71442.2</v>
      </c>
      <c r="Q77" s="23"/>
    </row>
    <row r="78" spans="1:17" x14ac:dyDescent="0.25">
      <c r="A78" s="27" t="s">
        <v>61</v>
      </c>
      <c r="B78" s="28"/>
      <c r="C78" s="5">
        <v>25912</v>
      </c>
      <c r="D78" s="6">
        <v>7748.4</v>
      </c>
      <c r="E78" s="5">
        <v>29670.400000000001</v>
      </c>
      <c r="F78" s="6">
        <v>50549.899999999994</v>
      </c>
      <c r="G78" s="5">
        <v>22501.7</v>
      </c>
      <c r="H78" s="6">
        <v>19048.099999999999</v>
      </c>
      <c r="I78" s="5">
        <v>21929.4</v>
      </c>
      <c r="J78" s="6">
        <v>18298.8</v>
      </c>
      <c r="K78" s="5">
        <v>17591.5</v>
      </c>
      <c r="L78" s="6">
        <v>11798</v>
      </c>
      <c r="M78" s="5">
        <v>22378.7</v>
      </c>
      <c r="N78" s="6">
        <v>18249.300000000003</v>
      </c>
      <c r="O78" s="10">
        <f t="shared" si="4"/>
        <v>265676.2</v>
      </c>
      <c r="Q78" s="23"/>
    </row>
    <row r="79" spans="1:17" x14ac:dyDescent="0.25">
      <c r="A79" s="27" t="s">
        <v>62</v>
      </c>
      <c r="B79" s="28"/>
      <c r="C79" s="5">
        <v>0</v>
      </c>
      <c r="D79" s="6">
        <v>0</v>
      </c>
      <c r="E79" s="5">
        <v>0</v>
      </c>
      <c r="F79" s="6">
        <v>0</v>
      </c>
      <c r="G79" s="5">
        <v>0</v>
      </c>
      <c r="H79" s="6">
        <v>0</v>
      </c>
      <c r="I79" s="5">
        <v>0</v>
      </c>
      <c r="J79" s="6">
        <v>0</v>
      </c>
      <c r="K79" s="5">
        <v>0</v>
      </c>
      <c r="L79" s="6">
        <v>0</v>
      </c>
      <c r="M79" s="5">
        <v>0</v>
      </c>
      <c r="N79" s="6">
        <v>0</v>
      </c>
      <c r="O79" s="10">
        <f t="shared" si="4"/>
        <v>0</v>
      </c>
      <c r="Q79" s="23"/>
    </row>
    <row r="80" spans="1:17" x14ac:dyDescent="0.25">
      <c r="A80" s="27" t="s">
        <v>63</v>
      </c>
      <c r="B80" s="28"/>
      <c r="C80" s="5">
        <v>965.8</v>
      </c>
      <c r="D80" s="6">
        <v>0</v>
      </c>
      <c r="E80" s="5">
        <v>366.1</v>
      </c>
      <c r="F80" s="6">
        <v>0</v>
      </c>
      <c r="G80" s="5">
        <v>0</v>
      </c>
      <c r="H80" s="6">
        <v>0</v>
      </c>
      <c r="I80" s="5">
        <v>40</v>
      </c>
      <c r="J80" s="6">
        <v>0</v>
      </c>
      <c r="K80" s="5">
        <v>0</v>
      </c>
      <c r="L80" s="6">
        <v>0</v>
      </c>
      <c r="M80" s="5">
        <v>0</v>
      </c>
      <c r="N80" s="6">
        <v>0</v>
      </c>
      <c r="O80" s="10">
        <f t="shared" si="4"/>
        <v>1371.9</v>
      </c>
      <c r="Q80" s="23"/>
    </row>
    <row r="81" spans="1:17" x14ac:dyDescent="0.25">
      <c r="A81" s="27" t="s">
        <v>109</v>
      </c>
      <c r="B81" s="28"/>
      <c r="C81" s="5">
        <v>29708.6</v>
      </c>
      <c r="D81" s="6">
        <v>15220</v>
      </c>
      <c r="E81" s="5">
        <v>31580.9</v>
      </c>
      <c r="F81" s="6">
        <v>21154.799999999999</v>
      </c>
      <c r="G81" s="5">
        <v>40032.199999999997</v>
      </c>
      <c r="H81" s="6">
        <v>27035</v>
      </c>
      <c r="I81" s="5">
        <v>25973.5</v>
      </c>
      <c r="J81" s="6">
        <v>21637.5</v>
      </c>
      <c r="K81" s="5">
        <v>23999.4</v>
      </c>
      <c r="L81" s="6">
        <v>27378.799999999999</v>
      </c>
      <c r="M81" s="5">
        <v>39701.4</v>
      </c>
      <c r="N81" s="6">
        <v>28849.200000000001</v>
      </c>
      <c r="O81" s="10">
        <f t="shared" si="4"/>
        <v>332271.30000000005</v>
      </c>
      <c r="Q81" s="23"/>
    </row>
    <row r="82" spans="1:17" x14ac:dyDescent="0.25">
      <c r="A82" s="27" t="s">
        <v>110</v>
      </c>
      <c r="B82" s="28"/>
      <c r="C82" s="5">
        <v>80495.5</v>
      </c>
      <c r="D82" s="6">
        <v>28146.600000000002</v>
      </c>
      <c r="E82" s="5">
        <v>54742.7</v>
      </c>
      <c r="F82" s="6">
        <v>60142.400000000001</v>
      </c>
      <c r="G82" s="5">
        <v>52693.200000000004</v>
      </c>
      <c r="H82" s="6">
        <v>37507.199999999997</v>
      </c>
      <c r="I82" s="5">
        <v>49612</v>
      </c>
      <c r="J82" s="6">
        <v>48249.599999999999</v>
      </c>
      <c r="K82" s="5">
        <v>61926.3</v>
      </c>
      <c r="L82" s="6">
        <v>28795.4</v>
      </c>
      <c r="M82" s="5">
        <v>108688.3</v>
      </c>
      <c r="N82" s="6">
        <v>95262.9</v>
      </c>
      <c r="O82" s="10">
        <f t="shared" si="4"/>
        <v>706262.1</v>
      </c>
      <c r="P82" s="24"/>
      <c r="Q82" s="23"/>
    </row>
    <row r="83" spans="1:17" x14ac:dyDescent="0.25">
      <c r="A83" s="27" t="s">
        <v>64</v>
      </c>
      <c r="B83" s="28"/>
      <c r="C83" s="5">
        <v>0</v>
      </c>
      <c r="D83" s="6">
        <v>0</v>
      </c>
      <c r="E83" s="5">
        <v>0</v>
      </c>
      <c r="F83" s="6">
        <v>0</v>
      </c>
      <c r="G83" s="5">
        <v>0</v>
      </c>
      <c r="H83" s="6">
        <v>0</v>
      </c>
      <c r="I83" s="5">
        <v>0</v>
      </c>
      <c r="J83" s="6">
        <v>0</v>
      </c>
      <c r="K83" s="5">
        <v>0</v>
      </c>
      <c r="L83" s="6">
        <v>0</v>
      </c>
      <c r="M83" s="5">
        <v>0</v>
      </c>
      <c r="N83" s="6">
        <v>0</v>
      </c>
      <c r="O83" s="10">
        <f t="shared" si="4"/>
        <v>0</v>
      </c>
      <c r="Q83" s="23"/>
    </row>
    <row r="84" spans="1:17" x14ac:dyDescent="0.25">
      <c r="A84" s="27" t="s">
        <v>111</v>
      </c>
      <c r="B84" s="28"/>
      <c r="C84" s="5">
        <v>0</v>
      </c>
      <c r="D84" s="6">
        <v>0</v>
      </c>
      <c r="E84" s="5">
        <v>0</v>
      </c>
      <c r="F84" s="6">
        <v>0</v>
      </c>
      <c r="G84" s="5">
        <v>0</v>
      </c>
      <c r="H84" s="6">
        <v>0</v>
      </c>
      <c r="I84" s="5">
        <v>0</v>
      </c>
      <c r="J84" s="6">
        <v>0</v>
      </c>
      <c r="K84" s="5">
        <v>0</v>
      </c>
      <c r="L84" s="6">
        <v>0</v>
      </c>
      <c r="M84" s="5">
        <v>0</v>
      </c>
      <c r="N84" s="6">
        <v>0</v>
      </c>
      <c r="O84" s="10">
        <f t="shared" si="4"/>
        <v>0</v>
      </c>
      <c r="Q84" s="23"/>
    </row>
    <row r="85" spans="1:17" x14ac:dyDescent="0.25">
      <c r="A85" s="27" t="s">
        <v>112</v>
      </c>
      <c r="B85" s="28"/>
      <c r="C85" s="5">
        <v>58500.7</v>
      </c>
      <c r="D85" s="6">
        <v>5369.3</v>
      </c>
      <c r="E85" s="5">
        <v>27696.799999999999</v>
      </c>
      <c r="F85" s="6">
        <v>23091.800000000003</v>
      </c>
      <c r="G85" s="5">
        <v>39735.699999999997</v>
      </c>
      <c r="H85" s="6">
        <v>30728.9</v>
      </c>
      <c r="I85" s="5">
        <v>35928.800000000003</v>
      </c>
      <c r="J85" s="6">
        <v>49954.1</v>
      </c>
      <c r="K85" s="5">
        <v>38653.1</v>
      </c>
      <c r="L85" s="6">
        <v>16486.099999999999</v>
      </c>
      <c r="M85" s="5">
        <v>20291</v>
      </c>
      <c r="N85" s="6">
        <v>26078.7</v>
      </c>
      <c r="O85" s="10">
        <f t="shared" si="4"/>
        <v>372514.99999999994</v>
      </c>
      <c r="Q85" s="23"/>
    </row>
    <row r="86" spans="1:17" x14ac:dyDescent="0.25">
      <c r="A86" s="27" t="s">
        <v>65</v>
      </c>
      <c r="B86" s="28"/>
      <c r="C86" s="5">
        <v>12356.6</v>
      </c>
      <c r="D86" s="6">
        <v>4325.3999999999996</v>
      </c>
      <c r="E86" s="5">
        <v>9933.2000000000007</v>
      </c>
      <c r="F86" s="6">
        <v>25190.3</v>
      </c>
      <c r="G86" s="5">
        <v>14657.1</v>
      </c>
      <c r="H86" s="6">
        <v>20999.3</v>
      </c>
      <c r="I86" s="5">
        <v>13761.3</v>
      </c>
      <c r="J86" s="6">
        <v>6344</v>
      </c>
      <c r="K86" s="5">
        <v>21325.8</v>
      </c>
      <c r="L86" s="6">
        <v>15942.6</v>
      </c>
      <c r="M86" s="5">
        <v>14078.900000000001</v>
      </c>
      <c r="N86" s="6">
        <v>13044.400000000001</v>
      </c>
      <c r="O86" s="10">
        <f t="shared" si="4"/>
        <v>171958.9</v>
      </c>
      <c r="Q86" s="23"/>
    </row>
    <row r="87" spans="1:17" x14ac:dyDescent="0.25">
      <c r="A87" s="27" t="s">
        <v>113</v>
      </c>
      <c r="B87" s="28"/>
      <c r="C87" s="5">
        <v>7182</v>
      </c>
      <c r="D87" s="6">
        <v>2691.2</v>
      </c>
      <c r="E87" s="5">
        <v>8255</v>
      </c>
      <c r="F87" s="6">
        <v>8206.4</v>
      </c>
      <c r="G87" s="5">
        <v>12491.6</v>
      </c>
      <c r="H87" s="6">
        <v>7437.8</v>
      </c>
      <c r="I87" s="5">
        <v>9197.7000000000007</v>
      </c>
      <c r="J87" s="6">
        <v>5592.6</v>
      </c>
      <c r="K87" s="5">
        <v>8165.3</v>
      </c>
      <c r="L87" s="6">
        <v>13607.4</v>
      </c>
      <c r="M87" s="5">
        <v>11383.4</v>
      </c>
      <c r="N87" s="6">
        <v>17019.5</v>
      </c>
      <c r="O87" s="10">
        <f t="shared" si="4"/>
        <v>111229.89999999998</v>
      </c>
      <c r="Q87" s="23"/>
    </row>
    <row r="88" spans="1:17" x14ac:dyDescent="0.25">
      <c r="A88" s="27" t="s">
        <v>114</v>
      </c>
      <c r="B88" s="28"/>
      <c r="C88" s="5">
        <v>78677.8</v>
      </c>
      <c r="D88" s="6">
        <v>13845.3</v>
      </c>
      <c r="E88" s="5">
        <v>67044</v>
      </c>
      <c r="F88" s="6">
        <v>130743.4</v>
      </c>
      <c r="G88" s="5">
        <v>86731.8</v>
      </c>
      <c r="H88" s="6">
        <v>71422.2</v>
      </c>
      <c r="I88" s="5">
        <v>92412.9</v>
      </c>
      <c r="J88" s="6">
        <v>72184.600000000006</v>
      </c>
      <c r="K88" s="5">
        <v>94980.4</v>
      </c>
      <c r="L88" s="6">
        <v>77871.399999999994</v>
      </c>
      <c r="M88" s="5">
        <v>95587.3</v>
      </c>
      <c r="N88" s="6">
        <v>67717.5</v>
      </c>
      <c r="O88" s="10">
        <f t="shared" si="4"/>
        <v>949218.60000000009</v>
      </c>
      <c r="Q88" s="23"/>
    </row>
    <row r="89" spans="1:17" x14ac:dyDescent="0.25">
      <c r="A89" s="27" t="s">
        <v>66</v>
      </c>
      <c r="B89" s="28"/>
      <c r="C89" s="5">
        <v>164912.1</v>
      </c>
      <c r="D89" s="6">
        <v>24086.799999999999</v>
      </c>
      <c r="E89" s="5">
        <v>178159.30000000002</v>
      </c>
      <c r="F89" s="6">
        <v>184976.5</v>
      </c>
      <c r="G89" s="5">
        <v>267411.7</v>
      </c>
      <c r="H89" s="6">
        <v>101328.6</v>
      </c>
      <c r="I89" s="5">
        <v>138506.29999999999</v>
      </c>
      <c r="J89" s="6">
        <v>79455.7</v>
      </c>
      <c r="K89" s="5">
        <v>103330.40000000001</v>
      </c>
      <c r="L89" s="6">
        <v>204271.3</v>
      </c>
      <c r="M89" s="5">
        <v>202766.9</v>
      </c>
      <c r="N89" s="6">
        <v>216624.4</v>
      </c>
      <c r="O89" s="10">
        <f t="shared" si="4"/>
        <v>1865829.9999999995</v>
      </c>
      <c r="Q89" s="23"/>
    </row>
    <row r="90" spans="1:17" x14ac:dyDescent="0.25">
      <c r="A90" s="27" t="s">
        <v>115</v>
      </c>
      <c r="B90" s="28"/>
      <c r="C90" s="5">
        <v>6493.1</v>
      </c>
      <c r="D90" s="6">
        <v>1162.8</v>
      </c>
      <c r="E90" s="5">
        <v>4878</v>
      </c>
      <c r="F90" s="6">
        <v>841.2</v>
      </c>
      <c r="G90" s="5">
        <v>5722.7</v>
      </c>
      <c r="H90" s="6">
        <v>4679.2</v>
      </c>
      <c r="I90" s="5">
        <v>2565</v>
      </c>
      <c r="J90" s="6">
        <v>2506.6999999999998</v>
      </c>
      <c r="K90" s="5">
        <v>7558.6</v>
      </c>
      <c r="L90" s="6">
        <v>4795.8</v>
      </c>
      <c r="M90" s="5">
        <v>6906.9</v>
      </c>
      <c r="N90" s="6">
        <v>5616</v>
      </c>
      <c r="O90" s="10">
        <f t="shared" si="4"/>
        <v>53726.000000000007</v>
      </c>
      <c r="Q90" s="23"/>
    </row>
    <row r="91" spans="1:17" x14ac:dyDescent="0.25">
      <c r="A91" s="27" t="s">
        <v>116</v>
      </c>
      <c r="B91" s="28"/>
      <c r="C91" s="5">
        <v>17168.599999999999</v>
      </c>
      <c r="D91" s="6">
        <v>4090</v>
      </c>
      <c r="E91" s="5">
        <v>18929.7</v>
      </c>
      <c r="F91" s="6">
        <v>19817.2</v>
      </c>
      <c r="G91" s="5">
        <v>16923.8</v>
      </c>
      <c r="H91" s="6">
        <v>6009.2</v>
      </c>
      <c r="I91" s="5">
        <v>15779.1</v>
      </c>
      <c r="J91" s="6">
        <v>11720</v>
      </c>
      <c r="K91" s="5">
        <v>18739.8</v>
      </c>
      <c r="L91" s="6">
        <v>17956.2</v>
      </c>
      <c r="M91" s="5">
        <v>7936.8</v>
      </c>
      <c r="N91" s="6">
        <v>9582.7999999999993</v>
      </c>
      <c r="O91" s="10">
        <f t="shared" si="4"/>
        <v>164653.19999999998</v>
      </c>
      <c r="Q91" s="23"/>
    </row>
    <row r="92" spans="1:17" x14ac:dyDescent="0.25">
      <c r="A92" s="27" t="s">
        <v>67</v>
      </c>
      <c r="B92" s="28"/>
      <c r="C92" s="5">
        <v>3587.6</v>
      </c>
      <c r="D92" s="6">
        <v>0</v>
      </c>
      <c r="E92" s="5">
        <v>2535</v>
      </c>
      <c r="F92" s="6">
        <v>3717.5</v>
      </c>
      <c r="G92" s="5">
        <v>314.5</v>
      </c>
      <c r="H92" s="6">
        <v>3777.5</v>
      </c>
      <c r="I92" s="5">
        <v>1756.7</v>
      </c>
      <c r="J92" s="6">
        <v>4347.3</v>
      </c>
      <c r="K92" s="5">
        <v>4058.4</v>
      </c>
      <c r="L92" s="6">
        <v>3781.4</v>
      </c>
      <c r="M92" s="5">
        <v>4442.3999999999996</v>
      </c>
      <c r="N92" s="6">
        <v>1364.2</v>
      </c>
      <c r="O92" s="10">
        <f t="shared" si="4"/>
        <v>33682.5</v>
      </c>
      <c r="Q92" s="23"/>
    </row>
    <row r="93" spans="1:17" x14ac:dyDescent="0.25">
      <c r="A93" s="27" t="s">
        <v>68</v>
      </c>
      <c r="B93" s="28"/>
      <c r="C93" s="5">
        <v>121191.2</v>
      </c>
      <c r="D93" s="6">
        <v>4535</v>
      </c>
      <c r="E93" s="5">
        <v>95471.6</v>
      </c>
      <c r="F93" s="6">
        <v>76291.199999999997</v>
      </c>
      <c r="G93" s="5">
        <v>95528.4</v>
      </c>
      <c r="H93" s="6">
        <v>53335.8</v>
      </c>
      <c r="I93" s="5">
        <v>67850.399999999994</v>
      </c>
      <c r="J93" s="6">
        <v>99894.399999999994</v>
      </c>
      <c r="K93" s="5">
        <v>99510.5</v>
      </c>
      <c r="L93" s="6">
        <v>77281.8</v>
      </c>
      <c r="M93" s="5">
        <v>107529.2</v>
      </c>
      <c r="N93" s="6">
        <v>98789.5</v>
      </c>
      <c r="O93" s="10">
        <f t="shared" si="4"/>
        <v>997209</v>
      </c>
      <c r="Q93" s="23"/>
    </row>
    <row r="94" spans="1:17" x14ac:dyDescent="0.25">
      <c r="A94" s="27" t="s">
        <v>69</v>
      </c>
      <c r="B94" s="28"/>
      <c r="C94" s="5">
        <v>118859.8</v>
      </c>
      <c r="D94" s="6">
        <v>4063</v>
      </c>
      <c r="E94" s="5">
        <v>37343.599999999999</v>
      </c>
      <c r="F94" s="6">
        <v>30452.300000000003</v>
      </c>
      <c r="G94" s="5">
        <v>20723.8</v>
      </c>
      <c r="H94" s="6">
        <v>23160.799999999999</v>
      </c>
      <c r="I94" s="5">
        <v>21848.1</v>
      </c>
      <c r="J94" s="6">
        <v>38973.5</v>
      </c>
      <c r="K94" s="5">
        <v>20780.400000000001</v>
      </c>
      <c r="L94" s="6">
        <v>48075.4</v>
      </c>
      <c r="M94" s="5">
        <v>42253.3</v>
      </c>
      <c r="N94" s="6">
        <v>64836.800000000003</v>
      </c>
      <c r="O94" s="10">
        <f t="shared" si="4"/>
        <v>471370.80000000005</v>
      </c>
      <c r="Q94" s="23"/>
    </row>
    <row r="95" spans="1:17" x14ac:dyDescent="0.25">
      <c r="A95" s="27" t="s">
        <v>70</v>
      </c>
      <c r="B95" s="28"/>
      <c r="C95" s="5">
        <v>0</v>
      </c>
      <c r="D95" s="6">
        <v>0</v>
      </c>
      <c r="E95" s="5">
        <v>0</v>
      </c>
      <c r="F95" s="6">
        <v>0</v>
      </c>
      <c r="G95" s="5">
        <v>0</v>
      </c>
      <c r="H95" s="6">
        <v>0</v>
      </c>
      <c r="I95" s="5">
        <v>80</v>
      </c>
      <c r="J95" s="6">
        <v>10400</v>
      </c>
      <c r="K95" s="5">
        <v>0</v>
      </c>
      <c r="L95" s="6">
        <v>0</v>
      </c>
      <c r="M95" s="5">
        <v>0</v>
      </c>
      <c r="N95" s="6">
        <v>0</v>
      </c>
      <c r="O95" s="10">
        <f t="shared" si="4"/>
        <v>10480</v>
      </c>
      <c r="Q95" s="23"/>
    </row>
    <row r="96" spans="1:17" x14ac:dyDescent="0.25">
      <c r="A96" s="27" t="s">
        <v>117</v>
      </c>
      <c r="B96" s="28"/>
      <c r="C96" s="5">
        <v>74</v>
      </c>
      <c r="D96" s="6">
        <v>69</v>
      </c>
      <c r="E96" s="5">
        <v>100</v>
      </c>
      <c r="F96" s="6">
        <v>0</v>
      </c>
      <c r="G96" s="5">
        <v>0</v>
      </c>
      <c r="H96" s="6">
        <v>658.7</v>
      </c>
      <c r="I96" s="5">
        <v>525</v>
      </c>
      <c r="J96" s="6">
        <v>0</v>
      </c>
      <c r="K96" s="5">
        <v>40</v>
      </c>
      <c r="L96" s="6">
        <v>340</v>
      </c>
      <c r="M96" s="5">
        <v>0</v>
      </c>
      <c r="N96" s="6">
        <v>375.6</v>
      </c>
      <c r="O96" s="10">
        <f t="shared" si="4"/>
        <v>2182.3000000000002</v>
      </c>
      <c r="Q96" s="23"/>
    </row>
    <row r="97" spans="1:17" x14ac:dyDescent="0.25">
      <c r="A97" s="27" t="s">
        <v>118</v>
      </c>
      <c r="B97" s="28"/>
      <c r="C97" s="5">
        <v>3504.4</v>
      </c>
      <c r="D97" s="6">
        <v>3505</v>
      </c>
      <c r="E97" s="5">
        <v>3422</v>
      </c>
      <c r="F97" s="6">
        <v>7517.4</v>
      </c>
      <c r="G97" s="5">
        <v>4524</v>
      </c>
      <c r="H97" s="6">
        <v>9046.7999999999993</v>
      </c>
      <c r="I97" s="5">
        <v>3168</v>
      </c>
      <c r="J97" s="6">
        <v>3087.2</v>
      </c>
      <c r="K97" s="5">
        <v>0</v>
      </c>
      <c r="L97" s="6">
        <v>7089.9</v>
      </c>
      <c r="M97" s="5">
        <v>9640.4</v>
      </c>
      <c r="N97" s="6">
        <v>1326.6</v>
      </c>
      <c r="O97" s="10">
        <f t="shared" si="4"/>
        <v>55831.7</v>
      </c>
      <c r="Q97" s="23"/>
    </row>
    <row r="98" spans="1:17" x14ac:dyDescent="0.25">
      <c r="A98" s="27" t="s">
        <v>71</v>
      </c>
      <c r="B98" s="28"/>
      <c r="C98" s="5">
        <v>4992.6000000000004</v>
      </c>
      <c r="D98" s="6">
        <v>5426</v>
      </c>
      <c r="E98" s="5">
        <v>15512.5</v>
      </c>
      <c r="F98" s="6">
        <v>16054.2</v>
      </c>
      <c r="G98" s="5">
        <v>5918.2</v>
      </c>
      <c r="H98" s="6">
        <v>8441.7999999999993</v>
      </c>
      <c r="I98" s="5">
        <v>9516.7000000000007</v>
      </c>
      <c r="J98" s="6">
        <v>7170</v>
      </c>
      <c r="K98" s="5">
        <v>5745.3</v>
      </c>
      <c r="L98" s="6">
        <v>8073.6</v>
      </c>
      <c r="M98" s="5">
        <v>12811.4</v>
      </c>
      <c r="N98" s="6">
        <v>21803</v>
      </c>
      <c r="O98" s="10">
        <f t="shared" si="4"/>
        <v>121465.3</v>
      </c>
      <c r="Q98" s="23"/>
    </row>
    <row r="99" spans="1:17" x14ac:dyDescent="0.25">
      <c r="A99" s="27" t="s">
        <v>119</v>
      </c>
      <c r="B99" s="28"/>
      <c r="C99" s="5">
        <v>0</v>
      </c>
      <c r="D99" s="6">
        <v>0</v>
      </c>
      <c r="E99" s="5">
        <v>0</v>
      </c>
      <c r="F99" s="6">
        <v>50</v>
      </c>
      <c r="G99" s="5">
        <v>0</v>
      </c>
      <c r="H99" s="6">
        <v>3158.8</v>
      </c>
      <c r="I99" s="5">
        <v>0</v>
      </c>
      <c r="J99" s="6">
        <v>15968</v>
      </c>
      <c r="K99" s="5">
        <v>200</v>
      </c>
      <c r="L99" s="6">
        <v>0</v>
      </c>
      <c r="M99" s="5">
        <v>0</v>
      </c>
      <c r="N99" s="6">
        <v>0</v>
      </c>
      <c r="O99" s="10">
        <f t="shared" si="4"/>
        <v>19376.8</v>
      </c>
      <c r="Q99" s="23"/>
    </row>
    <row r="100" spans="1:17" x14ac:dyDescent="0.25">
      <c r="A100" s="27" t="s">
        <v>120</v>
      </c>
      <c r="B100" s="28"/>
      <c r="C100" s="5">
        <v>5965.5</v>
      </c>
      <c r="D100" s="6">
        <v>3026</v>
      </c>
      <c r="E100" s="5">
        <v>12782.5</v>
      </c>
      <c r="F100" s="6">
        <v>5263</v>
      </c>
      <c r="G100" s="5">
        <v>9450</v>
      </c>
      <c r="H100" s="6">
        <v>6046.5</v>
      </c>
      <c r="I100" s="5">
        <v>2252</v>
      </c>
      <c r="J100" s="6">
        <v>5183.2</v>
      </c>
      <c r="K100" s="5">
        <v>7875.6</v>
      </c>
      <c r="L100" s="6">
        <v>7230</v>
      </c>
      <c r="M100" s="5">
        <v>9551.2999999999993</v>
      </c>
      <c r="N100" s="6">
        <v>11852.5</v>
      </c>
      <c r="O100" s="10">
        <f t="shared" si="4"/>
        <v>86478.099999999991</v>
      </c>
      <c r="Q100" s="23"/>
    </row>
    <row r="101" spans="1:17" x14ac:dyDescent="0.25">
      <c r="A101" s="27" t="s">
        <v>72</v>
      </c>
      <c r="B101" s="28"/>
      <c r="C101" s="5">
        <v>3023</v>
      </c>
      <c r="D101" s="6">
        <v>1238</v>
      </c>
      <c r="E101" s="5">
        <v>400</v>
      </c>
      <c r="F101" s="6">
        <v>2018.8</v>
      </c>
      <c r="G101" s="5">
        <v>1214</v>
      </c>
      <c r="H101" s="6">
        <v>2224.1999999999998</v>
      </c>
      <c r="I101" s="5">
        <v>3144</v>
      </c>
      <c r="J101" s="6">
        <v>2386</v>
      </c>
      <c r="K101" s="5">
        <v>5602.7</v>
      </c>
      <c r="L101" s="6">
        <v>1546</v>
      </c>
      <c r="M101" s="5">
        <v>2008</v>
      </c>
      <c r="N101" s="6">
        <v>623.79999999999995</v>
      </c>
      <c r="O101" s="10">
        <f t="shared" si="4"/>
        <v>25428.5</v>
      </c>
      <c r="Q101" s="23"/>
    </row>
    <row r="102" spans="1:17" x14ac:dyDescent="0.25">
      <c r="A102" s="27" t="s">
        <v>73</v>
      </c>
      <c r="B102" s="28"/>
      <c r="C102" s="5">
        <v>64036.4</v>
      </c>
      <c r="D102" s="6">
        <v>75814.100000000006</v>
      </c>
      <c r="E102" s="5">
        <v>77371.399999999994</v>
      </c>
      <c r="F102" s="6">
        <v>72856.600000000006</v>
      </c>
      <c r="G102" s="5">
        <v>143810.9</v>
      </c>
      <c r="H102" s="6">
        <v>88879.7</v>
      </c>
      <c r="I102" s="5">
        <v>119239.3</v>
      </c>
      <c r="J102" s="6">
        <v>87987.799999999988</v>
      </c>
      <c r="K102" s="5">
        <v>124829.3</v>
      </c>
      <c r="L102" s="6">
        <v>89168.3</v>
      </c>
      <c r="M102" s="5">
        <v>96312.4</v>
      </c>
      <c r="N102" s="6">
        <v>130824.6</v>
      </c>
      <c r="O102" s="10">
        <f t="shared" si="4"/>
        <v>1171130.8</v>
      </c>
      <c r="Q102" s="23"/>
    </row>
    <row r="103" spans="1:17" ht="33.75" customHeight="1" x14ac:dyDescent="0.25">
      <c r="A103" s="27" t="s">
        <v>136</v>
      </c>
      <c r="B103" s="28"/>
      <c r="C103" s="5">
        <v>0</v>
      </c>
      <c r="D103" s="6">
        <v>0</v>
      </c>
      <c r="E103" s="5">
        <v>0</v>
      </c>
      <c r="F103" s="6">
        <v>4596.3999999999996</v>
      </c>
      <c r="G103" s="5">
        <v>3256.6</v>
      </c>
      <c r="H103" s="6">
        <v>142855.70000000001</v>
      </c>
      <c r="I103" s="5">
        <v>9872.5</v>
      </c>
      <c r="J103" s="6">
        <v>29919.7</v>
      </c>
      <c r="K103" s="5">
        <v>67246.100000000006</v>
      </c>
      <c r="L103" s="6">
        <v>10243.6</v>
      </c>
      <c r="M103" s="5">
        <v>83913</v>
      </c>
      <c r="N103" s="6">
        <v>12674.8</v>
      </c>
      <c r="O103" s="10">
        <f t="shared" si="4"/>
        <v>364578.4</v>
      </c>
      <c r="Q103" s="23"/>
    </row>
    <row r="104" spans="1:17" x14ac:dyDescent="0.25">
      <c r="A104" s="27" t="s">
        <v>74</v>
      </c>
      <c r="B104" s="28"/>
      <c r="C104" s="5">
        <v>1134016.4000000001</v>
      </c>
      <c r="D104" s="6">
        <v>868906.2</v>
      </c>
      <c r="E104" s="5">
        <v>1385974.9</v>
      </c>
      <c r="F104" s="6">
        <v>1065592.1000000001</v>
      </c>
      <c r="G104" s="5">
        <v>1196316.2</v>
      </c>
      <c r="H104" s="6">
        <v>765983.1</v>
      </c>
      <c r="I104" s="5">
        <v>800863.4</v>
      </c>
      <c r="J104" s="6">
        <v>836752.79999999993</v>
      </c>
      <c r="K104" s="5">
        <v>671536.8</v>
      </c>
      <c r="L104" s="6">
        <v>749449.5</v>
      </c>
      <c r="M104" s="5">
        <v>886170.49999999988</v>
      </c>
      <c r="N104" s="6">
        <v>887088.2</v>
      </c>
      <c r="O104" s="10">
        <f t="shared" si="4"/>
        <v>11248650.1</v>
      </c>
      <c r="Q104" s="23"/>
    </row>
    <row r="105" spans="1:17" x14ac:dyDescent="0.25">
      <c r="A105" s="27" t="s">
        <v>75</v>
      </c>
      <c r="B105" s="28"/>
      <c r="C105" s="5">
        <v>0</v>
      </c>
      <c r="D105" s="6">
        <v>0</v>
      </c>
      <c r="E105" s="5">
        <v>0</v>
      </c>
      <c r="F105" s="6">
        <v>0</v>
      </c>
      <c r="G105" s="5">
        <v>0</v>
      </c>
      <c r="H105" s="6">
        <v>0</v>
      </c>
      <c r="I105" s="5">
        <v>0</v>
      </c>
      <c r="J105" s="6">
        <v>0</v>
      </c>
      <c r="K105" s="5">
        <v>0</v>
      </c>
      <c r="L105" s="6">
        <v>0</v>
      </c>
      <c r="M105" s="5">
        <v>0</v>
      </c>
      <c r="N105" s="6">
        <v>0</v>
      </c>
      <c r="O105" s="10">
        <f t="shared" si="4"/>
        <v>0</v>
      </c>
      <c r="Q105" s="23"/>
    </row>
    <row r="106" spans="1:17" x14ac:dyDescent="0.25">
      <c r="A106" s="27" t="s">
        <v>121</v>
      </c>
      <c r="B106" s="28"/>
      <c r="C106" s="5">
        <v>0</v>
      </c>
      <c r="D106" s="6">
        <v>0</v>
      </c>
      <c r="E106" s="5">
        <v>0</v>
      </c>
      <c r="F106" s="6">
        <v>0</v>
      </c>
      <c r="G106" s="5">
        <v>0</v>
      </c>
      <c r="H106" s="6">
        <v>0</v>
      </c>
      <c r="I106" s="5">
        <v>0</v>
      </c>
      <c r="J106" s="6">
        <v>0</v>
      </c>
      <c r="K106" s="5">
        <v>0</v>
      </c>
      <c r="L106" s="6">
        <v>0</v>
      </c>
      <c r="M106" s="5">
        <v>0</v>
      </c>
      <c r="N106" s="6">
        <v>0</v>
      </c>
      <c r="O106" s="10">
        <f t="shared" si="4"/>
        <v>0</v>
      </c>
      <c r="Q106" s="23"/>
    </row>
    <row r="107" spans="1:17" x14ac:dyDescent="0.25">
      <c r="A107" s="27" t="s">
        <v>122</v>
      </c>
      <c r="B107" s="28"/>
      <c r="C107" s="5">
        <v>2778</v>
      </c>
      <c r="D107" s="6">
        <v>480</v>
      </c>
      <c r="E107" s="5">
        <v>1000</v>
      </c>
      <c r="F107" s="6">
        <v>924</v>
      </c>
      <c r="G107" s="5">
        <v>2247.1999999999998</v>
      </c>
      <c r="H107" s="6">
        <v>1770</v>
      </c>
      <c r="I107" s="5">
        <v>502</v>
      </c>
      <c r="J107" s="6">
        <v>19020</v>
      </c>
      <c r="K107" s="5">
        <v>3388</v>
      </c>
      <c r="L107" s="6">
        <v>2724</v>
      </c>
      <c r="M107" s="5">
        <v>4125.3</v>
      </c>
      <c r="N107" s="6">
        <v>4656.5</v>
      </c>
      <c r="O107" s="10">
        <f t="shared" si="4"/>
        <v>43615</v>
      </c>
      <c r="Q107" s="23"/>
    </row>
    <row r="108" spans="1:17" x14ac:dyDescent="0.25">
      <c r="A108" s="27" t="s">
        <v>123</v>
      </c>
      <c r="B108" s="28"/>
      <c r="C108" s="5">
        <v>90</v>
      </c>
      <c r="D108" s="6">
        <v>1069</v>
      </c>
      <c r="E108" s="5">
        <v>1504.7</v>
      </c>
      <c r="F108" s="6">
        <v>3320</v>
      </c>
      <c r="G108" s="5">
        <v>2400</v>
      </c>
      <c r="H108" s="6">
        <v>1783.8</v>
      </c>
      <c r="I108" s="5">
        <v>243</v>
      </c>
      <c r="J108" s="6">
        <v>1155</v>
      </c>
      <c r="K108" s="5">
        <v>1244</v>
      </c>
      <c r="L108" s="6">
        <v>251</v>
      </c>
      <c r="M108" s="5">
        <v>5651.4</v>
      </c>
      <c r="N108" s="6">
        <v>2813</v>
      </c>
      <c r="O108" s="10">
        <f t="shared" si="4"/>
        <v>21524.9</v>
      </c>
      <c r="Q108" s="23"/>
    </row>
    <row r="109" spans="1:17" x14ac:dyDescent="0.25">
      <c r="A109" s="27" t="s">
        <v>124</v>
      </c>
      <c r="B109" s="28"/>
      <c r="C109" s="5">
        <v>0</v>
      </c>
      <c r="D109" s="6">
        <v>0</v>
      </c>
      <c r="E109" s="5">
        <v>0</v>
      </c>
      <c r="F109" s="6">
        <v>0</v>
      </c>
      <c r="G109" s="5">
        <v>0</v>
      </c>
      <c r="H109" s="6">
        <v>122.5</v>
      </c>
      <c r="I109" s="5">
        <v>0</v>
      </c>
      <c r="J109" s="6">
        <v>0</v>
      </c>
      <c r="K109" s="5">
        <v>0</v>
      </c>
      <c r="L109" s="6">
        <v>0</v>
      </c>
      <c r="M109" s="5">
        <v>0</v>
      </c>
      <c r="N109" s="6">
        <v>0</v>
      </c>
      <c r="O109" s="10">
        <f t="shared" si="4"/>
        <v>122.5</v>
      </c>
      <c r="Q109" s="23"/>
    </row>
    <row r="110" spans="1:17" x14ac:dyDescent="0.25">
      <c r="A110" s="27" t="s">
        <v>125</v>
      </c>
      <c r="B110" s="28"/>
      <c r="C110" s="5">
        <v>925</v>
      </c>
      <c r="D110" s="6">
        <v>0</v>
      </c>
      <c r="E110" s="5">
        <v>2800</v>
      </c>
      <c r="F110" s="6">
        <v>0</v>
      </c>
      <c r="G110" s="5">
        <v>0</v>
      </c>
      <c r="H110" s="6">
        <v>120</v>
      </c>
      <c r="I110" s="5">
        <v>0</v>
      </c>
      <c r="J110" s="6">
        <v>0</v>
      </c>
      <c r="K110" s="5">
        <v>0</v>
      </c>
      <c r="L110" s="6">
        <v>0</v>
      </c>
      <c r="M110" s="5">
        <v>0</v>
      </c>
      <c r="N110" s="6">
        <v>0</v>
      </c>
      <c r="O110" s="10">
        <f t="shared" si="4"/>
        <v>3845</v>
      </c>
      <c r="P110" s="24"/>
      <c r="Q110" s="23"/>
    </row>
    <row r="111" spans="1:17" x14ac:dyDescent="0.25">
      <c r="A111" s="27" t="s">
        <v>76</v>
      </c>
      <c r="B111" s="28"/>
      <c r="C111" s="5">
        <v>0</v>
      </c>
      <c r="D111" s="6">
        <v>400</v>
      </c>
      <c r="E111" s="5">
        <v>19</v>
      </c>
      <c r="F111" s="6">
        <v>200</v>
      </c>
      <c r="G111" s="5">
        <v>300</v>
      </c>
      <c r="H111" s="6">
        <v>300</v>
      </c>
      <c r="I111" s="5">
        <v>1320</v>
      </c>
      <c r="J111" s="6">
        <v>0</v>
      </c>
      <c r="K111" s="5">
        <v>0</v>
      </c>
      <c r="L111" s="6">
        <v>500</v>
      </c>
      <c r="M111" s="5">
        <v>1210</v>
      </c>
      <c r="N111" s="6">
        <v>155</v>
      </c>
      <c r="O111" s="10">
        <f t="shared" si="4"/>
        <v>4404</v>
      </c>
      <c r="P111" s="18"/>
      <c r="Q111" s="23"/>
    </row>
    <row r="112" spans="1:17" x14ac:dyDescent="0.25">
      <c r="A112" s="27" t="s">
        <v>126</v>
      </c>
      <c r="B112" s="28"/>
      <c r="C112" s="5">
        <v>1200</v>
      </c>
      <c r="D112" s="6">
        <v>0</v>
      </c>
      <c r="E112" s="5">
        <v>1730</v>
      </c>
      <c r="F112" s="6">
        <v>6830</v>
      </c>
      <c r="G112" s="5">
        <v>2000</v>
      </c>
      <c r="H112" s="6">
        <v>0</v>
      </c>
      <c r="I112" s="5">
        <v>1533</v>
      </c>
      <c r="J112" s="6">
        <v>5668.5</v>
      </c>
      <c r="K112" s="5">
        <v>1880</v>
      </c>
      <c r="L112" s="6">
        <v>105</v>
      </c>
      <c r="M112" s="5">
        <v>4940</v>
      </c>
      <c r="N112" s="6">
        <v>2121</v>
      </c>
      <c r="O112" s="10">
        <f t="shared" si="4"/>
        <v>28007.5</v>
      </c>
      <c r="P112" s="18"/>
      <c r="Q112" s="23"/>
    </row>
    <row r="113" spans="1:17" ht="32.25" customHeight="1" x14ac:dyDescent="0.25">
      <c r="A113" s="27" t="s">
        <v>137</v>
      </c>
      <c r="B113" s="28"/>
      <c r="C113" s="5">
        <v>351</v>
      </c>
      <c r="D113" s="6">
        <v>1000</v>
      </c>
      <c r="E113" s="5">
        <v>0</v>
      </c>
      <c r="F113" s="6">
        <v>228</v>
      </c>
      <c r="G113" s="5">
        <v>450</v>
      </c>
      <c r="H113" s="6">
        <v>0</v>
      </c>
      <c r="I113" s="5">
        <v>100</v>
      </c>
      <c r="J113" s="6">
        <v>60</v>
      </c>
      <c r="K113" s="5">
        <v>0</v>
      </c>
      <c r="L113" s="6">
        <v>24</v>
      </c>
      <c r="M113" s="5">
        <v>0</v>
      </c>
      <c r="N113" s="6">
        <v>636</v>
      </c>
      <c r="O113" s="10">
        <f t="shared" si="4"/>
        <v>2849</v>
      </c>
      <c r="P113" s="18"/>
      <c r="Q113" s="23"/>
    </row>
    <row r="114" spans="1:17" x14ac:dyDescent="0.25">
      <c r="A114" s="27" t="s">
        <v>127</v>
      </c>
      <c r="B114" s="28"/>
      <c r="C114" s="5">
        <v>14756.8</v>
      </c>
      <c r="D114" s="6">
        <v>13064.6</v>
      </c>
      <c r="E114" s="5">
        <v>17000</v>
      </c>
      <c r="F114" s="6">
        <v>16000</v>
      </c>
      <c r="G114" s="5">
        <v>15757.3</v>
      </c>
      <c r="H114" s="6">
        <v>20766.400000000001</v>
      </c>
      <c r="I114" s="5">
        <v>13898.5</v>
      </c>
      <c r="J114" s="6">
        <v>12716.5</v>
      </c>
      <c r="K114" s="5">
        <v>13778</v>
      </c>
      <c r="L114" s="6">
        <v>24969.5</v>
      </c>
      <c r="M114" s="5">
        <v>23071</v>
      </c>
      <c r="N114" s="6">
        <v>12494</v>
      </c>
      <c r="O114" s="10">
        <f t="shared" si="4"/>
        <v>198272.6</v>
      </c>
      <c r="P114" s="18"/>
      <c r="Q114" s="23"/>
    </row>
    <row r="115" spans="1:17" x14ac:dyDescent="0.25">
      <c r="A115" s="27" t="s">
        <v>128</v>
      </c>
      <c r="B115" s="28"/>
      <c r="C115" s="5">
        <v>0</v>
      </c>
      <c r="D115" s="6">
        <v>0</v>
      </c>
      <c r="E115" s="5">
        <v>0</v>
      </c>
      <c r="F115" s="6">
        <v>0</v>
      </c>
      <c r="G115" s="5">
        <v>0</v>
      </c>
      <c r="H115" s="6">
        <v>0</v>
      </c>
      <c r="I115" s="5">
        <v>0</v>
      </c>
      <c r="J115" s="6">
        <v>0</v>
      </c>
      <c r="K115" s="5">
        <v>0</v>
      </c>
      <c r="L115" s="6">
        <v>0</v>
      </c>
      <c r="M115" s="5">
        <v>0</v>
      </c>
      <c r="N115" s="6">
        <v>0</v>
      </c>
      <c r="O115" s="10">
        <f t="shared" si="4"/>
        <v>0</v>
      </c>
      <c r="Q115" s="23"/>
    </row>
    <row r="116" spans="1:17" x14ac:dyDescent="0.25">
      <c r="A116" s="27" t="s">
        <v>77</v>
      </c>
      <c r="B116" s="28"/>
      <c r="C116" s="5">
        <v>120.2</v>
      </c>
      <c r="D116" s="6">
        <v>1500</v>
      </c>
      <c r="E116" s="5">
        <v>1508</v>
      </c>
      <c r="F116" s="6">
        <v>4070</v>
      </c>
      <c r="G116" s="5">
        <v>180</v>
      </c>
      <c r="H116" s="6">
        <v>417</v>
      </c>
      <c r="I116" s="5">
        <v>726.4</v>
      </c>
      <c r="J116" s="6">
        <v>4778</v>
      </c>
      <c r="K116" s="5">
        <v>160</v>
      </c>
      <c r="L116" s="6">
        <v>579.20000000000005</v>
      </c>
      <c r="M116" s="5">
        <v>1000</v>
      </c>
      <c r="N116" s="6">
        <v>3276</v>
      </c>
      <c r="O116" s="10">
        <f t="shared" si="4"/>
        <v>18314.800000000003</v>
      </c>
      <c r="Q116" s="23"/>
    </row>
    <row r="117" spans="1:17" x14ac:dyDescent="0.25">
      <c r="A117" s="27" t="s">
        <v>129</v>
      </c>
      <c r="B117" s="28"/>
      <c r="C117" s="5">
        <v>0</v>
      </c>
      <c r="D117" s="6">
        <v>0</v>
      </c>
      <c r="E117" s="5">
        <v>0</v>
      </c>
      <c r="F117" s="6">
        <v>0</v>
      </c>
      <c r="G117" s="5">
        <v>0</v>
      </c>
      <c r="H117" s="6">
        <v>0</v>
      </c>
      <c r="I117" s="5">
        <v>0</v>
      </c>
      <c r="J117" s="6">
        <v>0</v>
      </c>
      <c r="K117" s="5">
        <v>0</v>
      </c>
      <c r="L117" s="6">
        <v>0</v>
      </c>
      <c r="M117" s="5">
        <v>0</v>
      </c>
      <c r="N117" s="6">
        <v>0</v>
      </c>
      <c r="O117" s="10">
        <f t="shared" si="4"/>
        <v>0</v>
      </c>
      <c r="Q117" s="23"/>
    </row>
    <row r="118" spans="1:17" x14ac:dyDescent="0.25">
      <c r="A118" s="27" t="s">
        <v>130</v>
      </c>
      <c r="B118" s="28"/>
      <c r="C118" s="5">
        <v>0</v>
      </c>
      <c r="D118" s="6">
        <v>0</v>
      </c>
      <c r="E118" s="5">
        <v>0</v>
      </c>
      <c r="F118" s="6">
        <v>0</v>
      </c>
      <c r="G118" s="5">
        <v>0</v>
      </c>
      <c r="H118" s="6">
        <v>0</v>
      </c>
      <c r="I118" s="5">
        <v>0</v>
      </c>
      <c r="J118" s="6">
        <v>0</v>
      </c>
      <c r="K118" s="5">
        <v>0</v>
      </c>
      <c r="L118" s="6">
        <v>0</v>
      </c>
      <c r="M118" s="5">
        <v>0</v>
      </c>
      <c r="N118" s="6">
        <v>0</v>
      </c>
      <c r="O118" s="10">
        <f t="shared" si="4"/>
        <v>0</v>
      </c>
      <c r="Q118" s="23"/>
    </row>
    <row r="119" spans="1:17" x14ac:dyDescent="0.25">
      <c r="A119" s="27" t="s">
        <v>131</v>
      </c>
      <c r="B119" s="28"/>
      <c r="C119" s="5">
        <v>55</v>
      </c>
      <c r="D119" s="6">
        <v>16</v>
      </c>
      <c r="E119" s="5">
        <v>81</v>
      </c>
      <c r="F119" s="6">
        <v>50</v>
      </c>
      <c r="G119" s="5">
        <v>16</v>
      </c>
      <c r="H119" s="6">
        <v>16</v>
      </c>
      <c r="I119" s="5">
        <v>13</v>
      </c>
      <c r="J119" s="6">
        <v>17</v>
      </c>
      <c r="K119" s="5">
        <v>85</v>
      </c>
      <c r="L119" s="6">
        <v>0</v>
      </c>
      <c r="M119" s="5">
        <v>44</v>
      </c>
      <c r="N119" s="6">
        <v>84</v>
      </c>
      <c r="O119" s="10">
        <f t="shared" si="4"/>
        <v>477</v>
      </c>
      <c r="Q119" s="23"/>
    </row>
    <row r="120" spans="1:17" x14ac:dyDescent="0.25">
      <c r="A120" s="27" t="s">
        <v>132</v>
      </c>
      <c r="B120" s="28"/>
      <c r="C120" s="5">
        <v>4002.5</v>
      </c>
      <c r="D120" s="6">
        <v>1000</v>
      </c>
      <c r="E120" s="5">
        <v>9134</v>
      </c>
      <c r="F120" s="6">
        <v>2500</v>
      </c>
      <c r="G120" s="5">
        <v>180</v>
      </c>
      <c r="H120" s="6">
        <v>1264</v>
      </c>
      <c r="I120" s="5">
        <v>400</v>
      </c>
      <c r="J120" s="6">
        <v>1330</v>
      </c>
      <c r="K120" s="5">
        <v>2463.1999999999998</v>
      </c>
      <c r="L120" s="6">
        <v>801.5</v>
      </c>
      <c r="M120" s="5">
        <v>4080</v>
      </c>
      <c r="N120" s="6">
        <v>4882</v>
      </c>
      <c r="O120" s="10">
        <f t="shared" si="4"/>
        <v>32037.200000000001</v>
      </c>
      <c r="Q120" s="23"/>
    </row>
    <row r="121" spans="1:17" x14ac:dyDescent="0.25">
      <c r="A121" s="27" t="s">
        <v>133</v>
      </c>
      <c r="B121" s="28"/>
      <c r="C121" s="5">
        <v>0</v>
      </c>
      <c r="D121" s="6">
        <v>0</v>
      </c>
      <c r="E121" s="5">
        <v>0</v>
      </c>
      <c r="F121" s="6">
        <v>0</v>
      </c>
      <c r="G121" s="5">
        <v>0</v>
      </c>
      <c r="H121" s="6">
        <v>0</v>
      </c>
      <c r="I121" s="5">
        <v>0</v>
      </c>
      <c r="J121" s="6">
        <v>0</v>
      </c>
      <c r="K121" s="5">
        <v>0</v>
      </c>
      <c r="L121" s="6">
        <v>0</v>
      </c>
      <c r="M121" s="5">
        <v>0</v>
      </c>
      <c r="N121" s="6">
        <v>0</v>
      </c>
      <c r="O121" s="10">
        <v>0</v>
      </c>
      <c r="Q121" s="23"/>
    </row>
    <row r="122" spans="1:17" x14ac:dyDescent="0.25">
      <c r="A122" s="27" t="s">
        <v>134</v>
      </c>
      <c r="B122" s="28"/>
      <c r="C122" s="5">
        <v>500</v>
      </c>
      <c r="D122" s="6">
        <v>0</v>
      </c>
      <c r="E122" s="5">
        <v>0</v>
      </c>
      <c r="F122" s="6">
        <v>0</v>
      </c>
      <c r="G122" s="5">
        <v>0</v>
      </c>
      <c r="H122" s="6">
        <v>0</v>
      </c>
      <c r="I122" s="5">
        <v>0</v>
      </c>
      <c r="J122" s="6">
        <v>0</v>
      </c>
      <c r="K122" s="5">
        <v>0</v>
      </c>
      <c r="L122" s="6">
        <v>0</v>
      </c>
      <c r="M122" s="5">
        <v>0</v>
      </c>
      <c r="N122" s="6">
        <v>0</v>
      </c>
      <c r="O122" s="10">
        <f>SUM(C122:N122)</f>
        <v>500</v>
      </c>
      <c r="Q122" s="23"/>
    </row>
    <row r="123" spans="1:17" x14ac:dyDescent="0.25">
      <c r="A123" s="27" t="s">
        <v>135</v>
      </c>
      <c r="B123" s="28"/>
      <c r="C123" s="5">
        <v>0</v>
      </c>
      <c r="D123" s="6">
        <v>0</v>
      </c>
      <c r="E123" s="5">
        <v>0</v>
      </c>
      <c r="F123" s="6">
        <v>0</v>
      </c>
      <c r="G123" s="5">
        <v>0</v>
      </c>
      <c r="H123" s="6">
        <v>0</v>
      </c>
      <c r="I123" s="5">
        <v>0</v>
      </c>
      <c r="J123" s="6">
        <v>0</v>
      </c>
      <c r="K123" s="5">
        <v>0</v>
      </c>
      <c r="L123" s="6">
        <v>0</v>
      </c>
      <c r="M123" s="5">
        <v>0</v>
      </c>
      <c r="N123" s="6">
        <v>0</v>
      </c>
      <c r="O123" s="10">
        <f>SUM(C123:N123)</f>
        <v>0</v>
      </c>
      <c r="Q123" s="23"/>
    </row>
  </sheetData>
  <mergeCells count="125">
    <mergeCell ref="A1:A2"/>
    <mergeCell ref="Q1:Q2"/>
    <mergeCell ref="R1:S1"/>
    <mergeCell ref="A3:B3"/>
    <mergeCell ref="A4:B4"/>
    <mergeCell ref="A5:B5"/>
    <mergeCell ref="T1:T2"/>
    <mergeCell ref="A12:B12"/>
    <mergeCell ref="A13:B13"/>
    <mergeCell ref="A14:B14"/>
    <mergeCell ref="A15:B15"/>
    <mergeCell ref="A16:B16"/>
    <mergeCell ref="A17:B17"/>
    <mergeCell ref="A6:B6"/>
    <mergeCell ref="A7:B7"/>
    <mergeCell ref="A8:B8"/>
    <mergeCell ref="A9:B9"/>
    <mergeCell ref="A10:B10"/>
    <mergeCell ref="A11:B11"/>
    <mergeCell ref="A24:B24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22:B22"/>
    <mergeCell ref="A23:B23"/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120:B120"/>
    <mergeCell ref="A121:B121"/>
    <mergeCell ref="A122:B122"/>
    <mergeCell ref="A123:B123"/>
    <mergeCell ref="A114:B114"/>
    <mergeCell ref="A115:B115"/>
    <mergeCell ref="A116:B116"/>
    <mergeCell ref="A117:B117"/>
    <mergeCell ref="A118:B118"/>
    <mergeCell ref="A119:B119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>SYNNEX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中醫藥司黃彥豪</dc:creator>
  <cp:lastModifiedBy>中醫藥司黃彥豪</cp:lastModifiedBy>
  <dcterms:created xsi:type="dcterms:W3CDTF">2017-04-11T02:04:45Z</dcterms:created>
  <dcterms:modified xsi:type="dcterms:W3CDTF">2017-04-11T02:16:32Z</dcterms:modified>
</cp:coreProperties>
</file>