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921\"/>
    </mc:Choice>
  </mc:AlternateContent>
  <xr:revisionPtr revIDLastSave="0" documentId="13_ncr:1_{181A7EF4-0A43-418B-8562-A1B5531B777D}" xr6:coauthVersionLast="47" xr6:coauthVersionMax="47" xr10:uidLastSave="{00000000-0000-0000-0000-000000000000}"/>
  <bookViews>
    <workbookView xWindow="-120" yWindow="-120" windowWidth="29040" windowHeight="15720" tabRatio="553" xr2:uid="{00000000-000D-0000-FFFF-FFFF00000000}"/>
  </bookViews>
  <sheets>
    <sheet name="歷年Yearly" sheetId="8396" r:id="rId1"/>
    <sheet name="2026" sheetId="8416" r:id="rId2"/>
    <sheet name="2025" sheetId="8415" r:id="rId3"/>
    <sheet name="2024" sheetId="8414" r:id="rId4"/>
    <sheet name="2023" sheetId="8412" r:id="rId5"/>
    <sheet name="2022" sheetId="8411" r:id="rId6"/>
    <sheet name="2021" sheetId="8410" r:id="rId7"/>
    <sheet name="2020" sheetId="8409" r:id="rId8"/>
    <sheet name="2019" sheetId="8408" r:id="rId9"/>
    <sheet name="2018" sheetId="8407" r:id="rId10"/>
    <sheet name="2017" sheetId="8406" r:id="rId11"/>
    <sheet name="2016" sheetId="8405" r:id="rId12"/>
    <sheet name="2015" sheetId="8400" r:id="rId13"/>
  </sheets>
  <definedNames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8415" l="1"/>
  <c r="D8" i="8415"/>
  <c r="E8" i="8415"/>
  <c r="F8" i="8415"/>
  <c r="G8" i="8415"/>
  <c r="H8" i="8415"/>
  <c r="I8" i="8415"/>
  <c r="J8" i="8415"/>
  <c r="K8" i="8415"/>
  <c r="L8" i="8415"/>
  <c r="C9" i="8415"/>
  <c r="D9" i="8415"/>
  <c r="E9" i="8415"/>
  <c r="F9" i="8415"/>
  <c r="G9" i="8415"/>
  <c r="H9" i="8415"/>
  <c r="I9" i="8415"/>
  <c r="J9" i="8415"/>
  <c r="K9" i="8415"/>
  <c r="L9" i="8415"/>
  <c r="C10" i="8415"/>
  <c r="D10" i="8415"/>
  <c r="E10" i="8415"/>
  <c r="F10" i="8415"/>
  <c r="G10" i="8415"/>
  <c r="H10" i="8415"/>
  <c r="I10" i="8415"/>
  <c r="J10" i="8415"/>
  <c r="K10" i="8415"/>
  <c r="L10" i="8415"/>
  <c r="C11" i="8415"/>
  <c r="D11" i="8415"/>
  <c r="E11" i="8415"/>
  <c r="F11" i="8415"/>
  <c r="G11" i="8415"/>
  <c r="H11" i="8415"/>
  <c r="I11" i="8415"/>
  <c r="J11" i="8415"/>
  <c r="K11" i="8415"/>
  <c r="L11" i="8415"/>
  <c r="C12" i="8415"/>
  <c r="D12" i="8415"/>
  <c r="E12" i="8415"/>
  <c r="F12" i="8415"/>
  <c r="G12" i="8415"/>
  <c r="H12" i="8415"/>
  <c r="I12" i="8415"/>
  <c r="J12" i="8415"/>
  <c r="K12" i="8415"/>
  <c r="L12" i="8415"/>
  <c r="C13" i="8415"/>
  <c r="D13" i="8415"/>
  <c r="E13" i="8415"/>
  <c r="F13" i="8415"/>
  <c r="G13" i="8415"/>
  <c r="H13" i="8415"/>
  <c r="I13" i="8415"/>
  <c r="J13" i="8415"/>
  <c r="K13" i="8415"/>
  <c r="L13" i="8415"/>
  <c r="C14" i="8415"/>
  <c r="D14" i="8415"/>
  <c r="E14" i="8415"/>
  <c r="F14" i="8415"/>
  <c r="G14" i="8415"/>
  <c r="H14" i="8415"/>
  <c r="I14" i="8415"/>
  <c r="J14" i="8415"/>
  <c r="K14" i="8415"/>
  <c r="L14" i="8415"/>
  <c r="M8" i="8415"/>
  <c r="N8" i="8415"/>
  <c r="O8" i="8415"/>
  <c r="P8" i="8415"/>
  <c r="Q8" i="8415"/>
  <c r="R8" i="8415"/>
  <c r="S8" i="8415"/>
  <c r="T8" i="8415"/>
  <c r="U8" i="8415"/>
  <c r="V8" i="8415"/>
  <c r="W8" i="8415"/>
  <c r="M9" i="8415"/>
  <c r="N9" i="8415"/>
  <c r="O9" i="8415"/>
  <c r="P9" i="8415"/>
  <c r="Q9" i="8415"/>
  <c r="R9" i="8415"/>
  <c r="S9" i="8415"/>
  <c r="T9" i="8415"/>
  <c r="U9" i="8415"/>
  <c r="V9" i="8415"/>
  <c r="W9" i="8415"/>
  <c r="M10" i="8415"/>
  <c r="N10" i="8415"/>
  <c r="O10" i="8415"/>
  <c r="P10" i="8415"/>
  <c r="Q10" i="8415"/>
  <c r="R10" i="8415"/>
  <c r="S10" i="8415"/>
  <c r="T10" i="8415"/>
  <c r="U10" i="8415"/>
  <c r="V10" i="8415"/>
  <c r="W10" i="8415"/>
  <c r="M11" i="8415"/>
  <c r="N11" i="8415"/>
  <c r="O11" i="8415"/>
  <c r="P11" i="8415"/>
  <c r="Q11" i="8415"/>
  <c r="R11" i="8415"/>
  <c r="S11" i="8415"/>
  <c r="T11" i="8415"/>
  <c r="U11" i="8415"/>
  <c r="V11" i="8415"/>
  <c r="W11" i="8415"/>
  <c r="M12" i="8415"/>
  <c r="N12" i="8415"/>
  <c r="O12" i="8415"/>
  <c r="P12" i="8415"/>
  <c r="Q12" i="8415"/>
  <c r="R12" i="8415"/>
  <c r="S12" i="8415"/>
  <c r="T12" i="8415"/>
  <c r="U12" i="8415"/>
  <c r="V12" i="8415"/>
  <c r="W12" i="8415"/>
  <c r="M13" i="8415"/>
  <c r="N13" i="8415"/>
  <c r="O13" i="8415"/>
  <c r="P13" i="8415"/>
  <c r="Q13" i="8415"/>
  <c r="R13" i="8415"/>
  <c r="S13" i="8415"/>
  <c r="T13" i="8415"/>
  <c r="U13" i="8415"/>
  <c r="V13" i="8415"/>
  <c r="W13" i="8415"/>
  <c r="M14" i="8415"/>
  <c r="N14" i="8415"/>
  <c r="O14" i="8415"/>
  <c r="P14" i="8415"/>
  <c r="Q14" i="8415"/>
  <c r="R14" i="8415"/>
  <c r="S14" i="8415"/>
  <c r="T14" i="8415"/>
  <c r="U14" i="8415"/>
  <c r="V14" i="8415"/>
  <c r="W14" i="8415"/>
  <c r="C15" i="8415"/>
  <c r="D15" i="8415"/>
  <c r="E15" i="8415"/>
  <c r="F15" i="8415"/>
  <c r="G15" i="8415"/>
  <c r="H15" i="8415"/>
  <c r="I15" i="8415"/>
  <c r="J15" i="8415"/>
  <c r="K15" i="8415"/>
  <c r="L15" i="8415"/>
  <c r="C16" i="8415"/>
  <c r="D16" i="8415"/>
  <c r="E16" i="8415"/>
  <c r="F16" i="8415"/>
  <c r="G16" i="8415"/>
  <c r="H16" i="8415"/>
  <c r="I16" i="8415"/>
  <c r="J16" i="8415"/>
  <c r="K16" i="8415"/>
  <c r="L16" i="8415"/>
  <c r="C17" i="8415"/>
  <c r="D17" i="8415"/>
  <c r="E17" i="8415"/>
  <c r="F17" i="8415"/>
  <c r="G17" i="8415"/>
  <c r="H17" i="8415"/>
  <c r="I17" i="8415"/>
  <c r="J17" i="8415"/>
  <c r="K17" i="8415"/>
  <c r="L17" i="8415"/>
  <c r="C18" i="8415"/>
  <c r="D18" i="8415"/>
  <c r="E18" i="8415"/>
  <c r="F18" i="8415"/>
  <c r="G18" i="8415"/>
  <c r="H18" i="8415"/>
  <c r="I18" i="8415"/>
  <c r="J18" i="8415"/>
  <c r="K18" i="8415"/>
  <c r="L18" i="8415"/>
  <c r="C19" i="8415"/>
  <c r="D19" i="8415"/>
  <c r="E19" i="8415"/>
  <c r="F19" i="8415"/>
  <c r="G19" i="8415"/>
  <c r="H19" i="8415"/>
  <c r="I19" i="8415"/>
  <c r="J19" i="8415"/>
  <c r="K19" i="8415"/>
  <c r="L19" i="8415"/>
  <c r="C20" i="8415"/>
  <c r="D20" i="8415"/>
  <c r="E20" i="8415"/>
  <c r="F20" i="8415"/>
  <c r="G20" i="8415"/>
  <c r="H20" i="8415"/>
  <c r="I20" i="8415"/>
  <c r="J20" i="8415"/>
  <c r="K20" i="8415"/>
  <c r="L20" i="8415"/>
  <c r="C21" i="8415"/>
  <c r="D21" i="8415"/>
  <c r="E21" i="8415"/>
  <c r="F21" i="8415"/>
  <c r="G21" i="8415"/>
  <c r="H21" i="8415"/>
  <c r="I21" i="8415"/>
  <c r="J21" i="8415"/>
  <c r="K21" i="8415"/>
  <c r="L21" i="8415"/>
  <c r="C22" i="8415"/>
  <c r="D22" i="8415"/>
  <c r="E22" i="8415"/>
  <c r="F22" i="8415"/>
  <c r="G22" i="8415"/>
  <c r="H22" i="8415"/>
  <c r="I22" i="8415"/>
  <c r="J22" i="8415"/>
  <c r="K22" i="8415"/>
  <c r="L22" i="8415"/>
  <c r="C23" i="8415"/>
  <c r="D23" i="8415"/>
  <c r="E23" i="8415"/>
  <c r="F23" i="8415"/>
  <c r="G23" i="8415"/>
  <c r="H23" i="8415"/>
  <c r="I23" i="8415"/>
  <c r="J23" i="8415"/>
  <c r="K23" i="8415"/>
  <c r="L23" i="8415"/>
  <c r="C24" i="8415"/>
  <c r="D24" i="8415"/>
  <c r="E24" i="8415"/>
  <c r="F24" i="8415"/>
  <c r="G24" i="8415"/>
  <c r="H24" i="8415"/>
  <c r="I24" i="8415"/>
  <c r="J24" i="8415"/>
  <c r="K24" i="8415"/>
  <c r="L24" i="8415"/>
  <c r="C25" i="8415"/>
  <c r="D25" i="8415"/>
  <c r="E25" i="8415"/>
  <c r="F25" i="8415"/>
  <c r="G25" i="8415"/>
  <c r="H25" i="8415"/>
  <c r="I25" i="8415"/>
  <c r="J25" i="8415"/>
  <c r="K25" i="8415"/>
  <c r="L25" i="8415"/>
  <c r="C26" i="8415"/>
  <c r="D26" i="8415"/>
  <c r="E26" i="8415"/>
  <c r="F26" i="8415"/>
  <c r="G26" i="8415"/>
  <c r="H26" i="8415"/>
  <c r="I26" i="8415"/>
  <c r="J26" i="8415"/>
  <c r="K26" i="8415"/>
  <c r="L26" i="8415"/>
  <c r="C27" i="8415"/>
  <c r="D27" i="8415"/>
  <c r="E27" i="8415"/>
  <c r="F27" i="8415"/>
  <c r="G27" i="8415"/>
  <c r="H27" i="8415"/>
  <c r="I27" i="8415"/>
  <c r="J27" i="8415"/>
  <c r="K27" i="8415"/>
  <c r="L27" i="8415"/>
  <c r="C28" i="8415"/>
  <c r="D28" i="8415"/>
  <c r="E28" i="8415"/>
  <c r="F28" i="8415"/>
  <c r="G28" i="8415"/>
  <c r="H28" i="8415"/>
  <c r="I28" i="8415"/>
  <c r="J28" i="8415"/>
  <c r="K28" i="8415"/>
  <c r="L28" i="8415"/>
  <c r="C29" i="8415"/>
  <c r="D29" i="8415"/>
  <c r="E29" i="8415"/>
  <c r="F29" i="8415"/>
  <c r="G29" i="8415"/>
  <c r="H29" i="8415"/>
  <c r="I29" i="8415"/>
  <c r="J29" i="8415"/>
  <c r="K29" i="8415"/>
  <c r="L29" i="8415"/>
  <c r="C30" i="8415"/>
  <c r="D30" i="8415"/>
  <c r="E30" i="8415"/>
  <c r="F30" i="8415"/>
  <c r="G30" i="8415"/>
  <c r="H30" i="8415"/>
  <c r="I30" i="8415"/>
  <c r="J30" i="8415"/>
  <c r="K30" i="8415"/>
  <c r="L30" i="8415"/>
  <c r="W30" i="8416"/>
  <c r="V30" i="8416"/>
  <c r="U30" i="8416"/>
  <c r="T30" i="8416"/>
  <c r="S30" i="8416"/>
  <c r="R30" i="8416"/>
  <c r="Q30" i="8416"/>
  <c r="P30" i="8416"/>
  <c r="O30" i="8416"/>
  <c r="N30" i="8416"/>
  <c r="M30" i="8416"/>
  <c r="L30" i="8416"/>
  <c r="K30" i="8416"/>
  <c r="J30" i="8416"/>
  <c r="I30" i="8416"/>
  <c r="H30" i="8416"/>
  <c r="G30" i="8416"/>
  <c r="F30" i="8416"/>
  <c r="E30" i="8416"/>
  <c r="D30" i="8416"/>
  <c r="C30" i="8416"/>
  <c r="W29" i="8416"/>
  <c r="V29" i="8416"/>
  <c r="U29" i="8416"/>
  <c r="T29" i="8416"/>
  <c r="S29" i="8416"/>
  <c r="R29" i="8416"/>
  <c r="Q29" i="8416"/>
  <c r="P29" i="8416"/>
  <c r="O29" i="8416"/>
  <c r="N29" i="8416"/>
  <c r="M29" i="8416"/>
  <c r="L29" i="8416"/>
  <c r="K29" i="8416"/>
  <c r="J29" i="8416"/>
  <c r="I29" i="8416"/>
  <c r="H29" i="8416"/>
  <c r="G29" i="8416"/>
  <c r="F29" i="8416"/>
  <c r="E29" i="8416"/>
  <c r="D29" i="8416"/>
  <c r="C29" i="8416"/>
  <c r="W28" i="8416"/>
  <c r="V28" i="8416"/>
  <c r="U28" i="8416"/>
  <c r="T28" i="8416"/>
  <c r="S28" i="8416"/>
  <c r="R28" i="8416"/>
  <c r="Q28" i="8416"/>
  <c r="P28" i="8416"/>
  <c r="O28" i="8416"/>
  <c r="N28" i="8416"/>
  <c r="M28" i="8416"/>
  <c r="L28" i="8416"/>
  <c r="K28" i="8416"/>
  <c r="J28" i="8416"/>
  <c r="I28" i="8416"/>
  <c r="H28" i="8416"/>
  <c r="G28" i="8416"/>
  <c r="F28" i="8416"/>
  <c r="E28" i="8416"/>
  <c r="D28" i="8416"/>
  <c r="C28" i="8416"/>
  <c r="W27" i="8416"/>
  <c r="V27" i="8416"/>
  <c r="U27" i="8416"/>
  <c r="T27" i="8416"/>
  <c r="S27" i="8416"/>
  <c r="R27" i="8416"/>
  <c r="Q27" i="8416"/>
  <c r="P27" i="8416"/>
  <c r="O27" i="8416"/>
  <c r="N27" i="8416"/>
  <c r="M27" i="8416"/>
  <c r="L27" i="8416"/>
  <c r="K27" i="8416"/>
  <c r="J27" i="8416"/>
  <c r="I27" i="8416"/>
  <c r="H27" i="8416"/>
  <c r="G27" i="8416"/>
  <c r="F27" i="8416"/>
  <c r="E27" i="8416"/>
  <c r="D27" i="8416"/>
  <c r="C27" i="8416"/>
  <c r="W26" i="8416"/>
  <c r="V26" i="8416"/>
  <c r="U26" i="8416"/>
  <c r="T26" i="8416"/>
  <c r="S26" i="8416"/>
  <c r="R26" i="8416"/>
  <c r="Q26" i="8416"/>
  <c r="P26" i="8416"/>
  <c r="O26" i="8416"/>
  <c r="N26" i="8416"/>
  <c r="M26" i="8416"/>
  <c r="L26" i="8416"/>
  <c r="K26" i="8416"/>
  <c r="J26" i="8416"/>
  <c r="I26" i="8416"/>
  <c r="H26" i="8416"/>
  <c r="G26" i="8416"/>
  <c r="F26" i="8416"/>
  <c r="E26" i="8416"/>
  <c r="D26" i="8416"/>
  <c r="C26" i="8416"/>
  <c r="W25" i="8416"/>
  <c r="V25" i="8416"/>
  <c r="U25" i="8416"/>
  <c r="T25" i="8416"/>
  <c r="S25" i="8416"/>
  <c r="R25" i="8416"/>
  <c r="Q25" i="8416"/>
  <c r="P25" i="8416"/>
  <c r="O25" i="8416"/>
  <c r="N25" i="8416"/>
  <c r="M25" i="8416"/>
  <c r="L25" i="8416"/>
  <c r="K25" i="8416"/>
  <c r="J25" i="8416"/>
  <c r="I25" i="8416"/>
  <c r="H25" i="8416"/>
  <c r="G25" i="8416"/>
  <c r="F25" i="8416"/>
  <c r="E25" i="8416"/>
  <c r="D25" i="8416"/>
  <c r="C25" i="8416"/>
  <c r="W24" i="8416"/>
  <c r="V24" i="8416"/>
  <c r="U24" i="8416"/>
  <c r="T24" i="8416"/>
  <c r="S24" i="8416"/>
  <c r="R24" i="8416"/>
  <c r="Q24" i="8416"/>
  <c r="P24" i="8416"/>
  <c r="O24" i="8416"/>
  <c r="N24" i="8416"/>
  <c r="M24" i="8416"/>
  <c r="L24" i="8416"/>
  <c r="K24" i="8416"/>
  <c r="J24" i="8416"/>
  <c r="I24" i="8416"/>
  <c r="H24" i="8416"/>
  <c r="G24" i="8416"/>
  <c r="F24" i="8416"/>
  <c r="E24" i="8416"/>
  <c r="D24" i="8416"/>
  <c r="C24" i="8416"/>
  <c r="W23" i="8416"/>
  <c r="V23" i="8416"/>
  <c r="U23" i="8416"/>
  <c r="T23" i="8416"/>
  <c r="S23" i="8416"/>
  <c r="R23" i="8416"/>
  <c r="Q23" i="8416"/>
  <c r="P23" i="8416"/>
  <c r="O23" i="8416"/>
  <c r="N23" i="8416"/>
  <c r="M23" i="8416"/>
  <c r="L23" i="8416"/>
  <c r="K23" i="8416"/>
  <c r="J23" i="8416"/>
  <c r="I23" i="8416"/>
  <c r="H23" i="8416"/>
  <c r="G23" i="8416"/>
  <c r="F23" i="8416"/>
  <c r="E23" i="8416"/>
  <c r="D23" i="8416"/>
  <c r="C23" i="8416"/>
  <c r="W22" i="8416"/>
  <c r="V22" i="8416"/>
  <c r="U22" i="8416"/>
  <c r="T22" i="8416"/>
  <c r="S22" i="8416"/>
  <c r="R22" i="8416"/>
  <c r="Q22" i="8416"/>
  <c r="P22" i="8416"/>
  <c r="O22" i="8416"/>
  <c r="N22" i="8416"/>
  <c r="M22" i="8416"/>
  <c r="L22" i="8416"/>
  <c r="K22" i="8416"/>
  <c r="J22" i="8416"/>
  <c r="I22" i="8416"/>
  <c r="H22" i="8416"/>
  <c r="G22" i="8416"/>
  <c r="F22" i="8416"/>
  <c r="E22" i="8416"/>
  <c r="D22" i="8416"/>
  <c r="C22" i="8416"/>
  <c r="W21" i="8416"/>
  <c r="V21" i="8416"/>
  <c r="U21" i="8416"/>
  <c r="T21" i="8416"/>
  <c r="S21" i="8416"/>
  <c r="R21" i="8416"/>
  <c r="Q21" i="8416"/>
  <c r="P21" i="8416"/>
  <c r="O21" i="8416"/>
  <c r="N21" i="8416"/>
  <c r="M21" i="8416"/>
  <c r="L21" i="8416"/>
  <c r="K21" i="8416"/>
  <c r="J21" i="8416"/>
  <c r="I21" i="8416"/>
  <c r="H21" i="8416"/>
  <c r="G21" i="8416"/>
  <c r="F21" i="8416"/>
  <c r="E21" i="8416"/>
  <c r="D21" i="8416"/>
  <c r="C21" i="8416"/>
  <c r="W20" i="8416"/>
  <c r="V20" i="8416"/>
  <c r="U20" i="8416"/>
  <c r="T20" i="8416"/>
  <c r="S20" i="8416"/>
  <c r="R20" i="8416"/>
  <c r="Q20" i="8416"/>
  <c r="P20" i="8416"/>
  <c r="O20" i="8416"/>
  <c r="N20" i="8416"/>
  <c r="M20" i="8416"/>
  <c r="L20" i="8416"/>
  <c r="K20" i="8416"/>
  <c r="J20" i="8416"/>
  <c r="I20" i="8416"/>
  <c r="H20" i="8416"/>
  <c r="G20" i="8416"/>
  <c r="F20" i="8416"/>
  <c r="E20" i="8416"/>
  <c r="D20" i="8416"/>
  <c r="C20" i="8416"/>
  <c r="W19" i="8416"/>
  <c r="V19" i="8416"/>
  <c r="U19" i="8416"/>
  <c r="T19" i="8416"/>
  <c r="S19" i="8416"/>
  <c r="R19" i="8416"/>
  <c r="Q19" i="8416"/>
  <c r="P19" i="8416"/>
  <c r="O19" i="8416"/>
  <c r="N19" i="8416"/>
  <c r="M19" i="8416"/>
  <c r="L19" i="8416"/>
  <c r="K19" i="8416"/>
  <c r="J19" i="8416"/>
  <c r="I19" i="8416"/>
  <c r="H19" i="8416"/>
  <c r="G19" i="8416"/>
  <c r="F19" i="8416"/>
  <c r="E19" i="8416"/>
  <c r="D19" i="8416"/>
  <c r="C19" i="8416"/>
  <c r="W18" i="8416"/>
  <c r="V18" i="8416"/>
  <c r="U18" i="8416"/>
  <c r="T18" i="8416"/>
  <c r="S18" i="8416"/>
  <c r="R18" i="8416"/>
  <c r="Q18" i="8416"/>
  <c r="P18" i="8416"/>
  <c r="O18" i="8416"/>
  <c r="N18" i="8416"/>
  <c r="M18" i="8416"/>
  <c r="L18" i="8416"/>
  <c r="K18" i="8416"/>
  <c r="J18" i="8416"/>
  <c r="I18" i="8416"/>
  <c r="H18" i="8416"/>
  <c r="G18" i="8416"/>
  <c r="F18" i="8416"/>
  <c r="E18" i="8416"/>
  <c r="D18" i="8416"/>
  <c r="C18" i="8416"/>
  <c r="W17" i="8416"/>
  <c r="V17" i="8416"/>
  <c r="U17" i="8416"/>
  <c r="T17" i="8416"/>
  <c r="S17" i="8416"/>
  <c r="R17" i="8416"/>
  <c r="Q17" i="8416"/>
  <c r="P17" i="8416"/>
  <c r="O17" i="8416"/>
  <c r="N17" i="8416"/>
  <c r="M17" i="8416"/>
  <c r="L17" i="8416"/>
  <c r="K17" i="8416"/>
  <c r="J17" i="8416"/>
  <c r="I17" i="8416"/>
  <c r="H17" i="8416"/>
  <c r="G17" i="8416"/>
  <c r="F17" i="8416"/>
  <c r="E17" i="8416"/>
  <c r="D17" i="8416"/>
  <c r="C17" i="8416"/>
  <c r="W16" i="8416"/>
  <c r="V16" i="8416"/>
  <c r="U16" i="8416"/>
  <c r="T16" i="8416"/>
  <c r="S16" i="8416"/>
  <c r="R16" i="8416"/>
  <c r="Q16" i="8416"/>
  <c r="P16" i="8416"/>
  <c r="O16" i="8416"/>
  <c r="N16" i="8416"/>
  <c r="M16" i="8416"/>
  <c r="L16" i="8416"/>
  <c r="K16" i="8416"/>
  <c r="J16" i="8416"/>
  <c r="I16" i="8416"/>
  <c r="H16" i="8416"/>
  <c r="G16" i="8416"/>
  <c r="F16" i="8416"/>
  <c r="E16" i="8416"/>
  <c r="D16" i="8416"/>
  <c r="C16" i="8416"/>
  <c r="W15" i="8416"/>
  <c r="V15" i="8416"/>
  <c r="U15" i="8416"/>
  <c r="T15" i="8416"/>
  <c r="S15" i="8416"/>
  <c r="R15" i="8416"/>
  <c r="Q15" i="8416"/>
  <c r="P15" i="8416"/>
  <c r="O15" i="8416"/>
  <c r="N15" i="8416"/>
  <c r="M15" i="8416"/>
  <c r="L15" i="8416"/>
  <c r="K15" i="8416"/>
  <c r="J15" i="8416"/>
  <c r="I15" i="8416"/>
  <c r="H15" i="8416"/>
  <c r="G15" i="8416"/>
  <c r="F15" i="8416"/>
  <c r="E15" i="8416"/>
  <c r="D15" i="8416"/>
  <c r="C15" i="8416"/>
  <c r="W14" i="8416"/>
  <c r="V14" i="8416"/>
  <c r="U14" i="8416"/>
  <c r="T14" i="8416"/>
  <c r="S14" i="8416"/>
  <c r="R14" i="8416"/>
  <c r="Q14" i="8416"/>
  <c r="P14" i="8416"/>
  <c r="O14" i="8416"/>
  <c r="N14" i="8416"/>
  <c r="M14" i="8416"/>
  <c r="L14" i="8416"/>
  <c r="K14" i="8416"/>
  <c r="J14" i="8416"/>
  <c r="I14" i="8416"/>
  <c r="H14" i="8416"/>
  <c r="G14" i="8416"/>
  <c r="F14" i="8416"/>
  <c r="E14" i="8416"/>
  <c r="D14" i="8416"/>
  <c r="C14" i="8416"/>
  <c r="W13" i="8416"/>
  <c r="V13" i="8416"/>
  <c r="U13" i="8416"/>
  <c r="T13" i="8416"/>
  <c r="S13" i="8416"/>
  <c r="R13" i="8416"/>
  <c r="Q13" i="8416"/>
  <c r="P13" i="8416"/>
  <c r="O13" i="8416"/>
  <c r="N13" i="8416"/>
  <c r="M13" i="8416"/>
  <c r="L13" i="8416"/>
  <c r="K13" i="8416"/>
  <c r="J13" i="8416"/>
  <c r="I13" i="8416"/>
  <c r="H13" i="8416"/>
  <c r="G13" i="8416"/>
  <c r="F13" i="8416"/>
  <c r="E13" i="8416"/>
  <c r="D13" i="8416"/>
  <c r="C13" i="8416"/>
  <c r="W12" i="8416"/>
  <c r="V12" i="8416"/>
  <c r="U12" i="8416"/>
  <c r="T12" i="8416"/>
  <c r="S12" i="8416"/>
  <c r="R12" i="8416"/>
  <c r="Q12" i="8416"/>
  <c r="P12" i="8416"/>
  <c r="O12" i="8416"/>
  <c r="N12" i="8416"/>
  <c r="M12" i="8416"/>
  <c r="L12" i="8416"/>
  <c r="K12" i="8416"/>
  <c r="J12" i="8416"/>
  <c r="I12" i="8416"/>
  <c r="H12" i="8416"/>
  <c r="G12" i="8416"/>
  <c r="F12" i="8416"/>
  <c r="E12" i="8416"/>
  <c r="D12" i="8416"/>
  <c r="C12" i="8416"/>
  <c r="W11" i="8416"/>
  <c r="V11" i="8416"/>
  <c r="U11" i="8416"/>
  <c r="T11" i="8416"/>
  <c r="S11" i="8416"/>
  <c r="R11" i="8416"/>
  <c r="Q11" i="8416"/>
  <c r="P11" i="8416"/>
  <c r="O11" i="8416"/>
  <c r="N11" i="8416"/>
  <c r="M11" i="8416"/>
  <c r="L11" i="8416"/>
  <c r="K11" i="8416"/>
  <c r="J11" i="8416"/>
  <c r="I11" i="8416"/>
  <c r="H11" i="8416"/>
  <c r="G11" i="8416"/>
  <c r="F11" i="8416"/>
  <c r="E11" i="8416"/>
  <c r="D11" i="8416"/>
  <c r="C11" i="8416"/>
  <c r="W10" i="8416"/>
  <c r="V10" i="8416"/>
  <c r="U10" i="8416"/>
  <c r="T10" i="8416"/>
  <c r="S10" i="8416"/>
  <c r="R10" i="8416"/>
  <c r="Q10" i="8416"/>
  <c r="P10" i="8416"/>
  <c r="O10" i="8416"/>
  <c r="N10" i="8416"/>
  <c r="M10" i="8416"/>
  <c r="L10" i="8416"/>
  <c r="K10" i="8416"/>
  <c r="J10" i="8416"/>
  <c r="I10" i="8416"/>
  <c r="H10" i="8416"/>
  <c r="G10" i="8416"/>
  <c r="F10" i="8416"/>
  <c r="E10" i="8416"/>
  <c r="D10" i="8416"/>
  <c r="C10" i="8416"/>
  <c r="W9" i="8416"/>
  <c r="V9" i="8416"/>
  <c r="U9" i="8416"/>
  <c r="T9" i="8416"/>
  <c r="S9" i="8416"/>
  <c r="R9" i="8416"/>
  <c r="Q9" i="8416"/>
  <c r="P9" i="8416"/>
  <c r="O9" i="8416"/>
  <c r="N9" i="8416"/>
  <c r="M9" i="8416"/>
  <c r="L9" i="8416"/>
  <c r="K9" i="8416"/>
  <c r="J9" i="8416"/>
  <c r="I9" i="8416"/>
  <c r="H9" i="8416"/>
  <c r="G9" i="8416"/>
  <c r="F9" i="8416"/>
  <c r="E9" i="8416"/>
  <c r="D9" i="8416"/>
  <c r="C9" i="8416"/>
  <c r="W8" i="8416"/>
  <c r="V8" i="8416"/>
  <c r="U8" i="8416"/>
  <c r="T8" i="8416"/>
  <c r="S8" i="8416"/>
  <c r="R8" i="8416"/>
  <c r="Q8" i="8416"/>
  <c r="P8" i="8416"/>
  <c r="O8" i="8416"/>
  <c r="N8" i="8416"/>
  <c r="M8" i="8416"/>
  <c r="L8" i="8416"/>
  <c r="K8" i="8416"/>
  <c r="J8" i="8416"/>
  <c r="I8" i="8416"/>
  <c r="H8" i="8416"/>
  <c r="G8" i="8416"/>
  <c r="F8" i="8416"/>
  <c r="E8" i="8416"/>
  <c r="D8" i="8416"/>
  <c r="C8" i="8416"/>
  <c r="Y30" i="8416"/>
  <c r="AA30" i="8416" s="1"/>
  <c r="X30" i="8416"/>
  <c r="Z30" i="8416" s="1"/>
  <c r="X28" i="8416"/>
  <c r="Z28" i="8416" s="1"/>
  <c r="Y28" i="8416"/>
  <c r="AA28" i="8416" s="1"/>
  <c r="Y29" i="8416"/>
  <c r="AA29" i="8416" s="1"/>
  <c r="X29" i="8416"/>
  <c r="Z29" i="8416" s="1"/>
  <c r="Y27" i="8416"/>
  <c r="AA27" i="8416" s="1"/>
  <c r="X27" i="8416"/>
  <c r="Z27" i="8416" s="1"/>
  <c r="X26" i="8416"/>
  <c r="Z26" i="8416" s="1"/>
  <c r="Y26" i="8416"/>
  <c r="AA26" i="8416" s="1"/>
  <c r="Y25" i="8416"/>
  <c r="AA25" i="8416" s="1"/>
  <c r="X25" i="8416"/>
  <c r="Z25" i="8416" s="1"/>
  <c r="Y24" i="8416"/>
  <c r="AA24" i="8416" s="1"/>
  <c r="X24" i="8416"/>
  <c r="Z24" i="8416" s="1"/>
  <c r="Y23" i="8416"/>
  <c r="AA23" i="8416" s="1"/>
  <c r="X23" i="8416"/>
  <c r="Z23" i="8416" s="1"/>
  <c r="X22" i="8416"/>
  <c r="Z22" i="8416" s="1"/>
  <c r="Y22" i="8416"/>
  <c r="AA22" i="8416" s="1"/>
  <c r="Y20" i="8416"/>
  <c r="AA20" i="8416" s="1"/>
  <c r="Y21" i="8416"/>
  <c r="AA21" i="8416" s="1"/>
  <c r="X21" i="8416"/>
  <c r="Z21" i="8416" s="1"/>
  <c r="Y19" i="8416"/>
  <c r="AA19" i="8416" s="1"/>
  <c r="X19" i="8416"/>
  <c r="Z19" i="8416" s="1"/>
  <c r="X20" i="8416"/>
  <c r="Z20" i="8416" s="1"/>
  <c r="X18" i="8416"/>
  <c r="Z18" i="8416" s="1"/>
  <c r="Y18" i="8416"/>
  <c r="AA18" i="8416" s="1"/>
  <c r="Y17" i="8416"/>
  <c r="AA17" i="8416" s="1"/>
  <c r="X17" i="8416"/>
  <c r="Z17" i="8416" s="1"/>
  <c r="X16" i="8416"/>
  <c r="Z16" i="8416" s="1"/>
  <c r="Y16" i="8416"/>
  <c r="AA16" i="8416" s="1"/>
  <c r="Y15" i="8416"/>
  <c r="AA15" i="8416" s="1"/>
  <c r="X15" i="8416"/>
  <c r="Z15" i="8416" s="1"/>
  <c r="X14" i="8416"/>
  <c r="Z14" i="8416" s="1"/>
  <c r="Y14" i="8416"/>
  <c r="AA14" i="8416" s="1"/>
  <c r="Y13" i="8416"/>
  <c r="AA13" i="8416" s="1"/>
  <c r="X13" i="8416"/>
  <c r="Z13" i="8416" s="1"/>
  <c r="Y12" i="8416"/>
  <c r="AA12" i="8416" s="1"/>
  <c r="X12" i="8416"/>
  <c r="Z12" i="8416" s="1"/>
  <c r="X10" i="8416"/>
  <c r="Z10" i="8416" s="1"/>
  <c r="Y10" i="8416"/>
  <c r="AA10" i="8416" s="1"/>
  <c r="Y11" i="8416"/>
  <c r="AA11" i="8416" s="1"/>
  <c r="X11" i="8416"/>
  <c r="Z11" i="8416" s="1"/>
  <c r="Y9" i="8416"/>
  <c r="AA9" i="8416" s="1"/>
  <c r="X9" i="8416"/>
  <c r="Z9" i="8416" s="1"/>
  <c r="X8" i="8416"/>
  <c r="Z8" i="8416" s="1"/>
  <c r="Y8" i="8416"/>
  <c r="AA8" i="8416" s="1"/>
  <c r="Y7" i="8416"/>
  <c r="AA7" i="8416" s="1"/>
  <c r="X7" i="8416"/>
  <c r="Z7" i="8416" s="1"/>
  <c r="Y6" i="8416"/>
  <c r="AA6" i="8416" s="1"/>
  <c r="X6" i="8416"/>
  <c r="Z6" i="8416" s="1"/>
  <c r="W20" i="8415"/>
  <c r="M20" i="8415"/>
  <c r="N20" i="8415"/>
  <c r="O20" i="8415"/>
  <c r="P20" i="8415"/>
  <c r="Q20" i="8415"/>
  <c r="R20" i="8415"/>
  <c r="S20" i="8415"/>
  <c r="T20" i="8415"/>
  <c r="U20" i="8415"/>
  <c r="V20" i="8415"/>
  <c r="Y30" i="8415"/>
  <c r="AA30" i="8415" s="1"/>
  <c r="X30" i="8415"/>
  <c r="Z30" i="8415" s="1"/>
  <c r="W30" i="8415"/>
  <c r="V30" i="8415"/>
  <c r="U30" i="8415"/>
  <c r="T30" i="8415"/>
  <c r="S30" i="8415"/>
  <c r="R30" i="8415"/>
  <c r="Q30" i="8415"/>
  <c r="P30" i="8415"/>
  <c r="O30" i="8415"/>
  <c r="N30" i="8415"/>
  <c r="M30" i="8415"/>
  <c r="Y29" i="8415"/>
  <c r="AA29" i="8415" s="1"/>
  <c r="X29" i="8415"/>
  <c r="Z29" i="8415" s="1"/>
  <c r="W29" i="8415"/>
  <c r="V29" i="8415"/>
  <c r="U29" i="8415"/>
  <c r="T29" i="8415"/>
  <c r="S29" i="8415"/>
  <c r="R29" i="8415"/>
  <c r="Q29" i="8415"/>
  <c r="P29" i="8415"/>
  <c r="O29" i="8415"/>
  <c r="N29" i="8415"/>
  <c r="M29" i="8415"/>
  <c r="W28" i="8415"/>
  <c r="V28" i="8415"/>
  <c r="U28" i="8415"/>
  <c r="T28" i="8415"/>
  <c r="S28" i="8415"/>
  <c r="R28" i="8415"/>
  <c r="Q28" i="8415"/>
  <c r="P28" i="8415"/>
  <c r="O28" i="8415"/>
  <c r="N28" i="8415"/>
  <c r="M28" i="8415"/>
  <c r="W27" i="8415"/>
  <c r="V27" i="8415"/>
  <c r="U27" i="8415"/>
  <c r="T27" i="8415"/>
  <c r="S27" i="8415"/>
  <c r="R27" i="8415"/>
  <c r="Q27" i="8415"/>
  <c r="P27" i="8415"/>
  <c r="O27" i="8415"/>
  <c r="N27" i="8415"/>
  <c r="M27" i="8415"/>
  <c r="W26" i="8415"/>
  <c r="V26" i="8415"/>
  <c r="U26" i="8415"/>
  <c r="T26" i="8415"/>
  <c r="S26" i="8415"/>
  <c r="R26" i="8415"/>
  <c r="Q26" i="8415"/>
  <c r="P26" i="8415"/>
  <c r="O26" i="8415"/>
  <c r="N26" i="8415"/>
  <c r="M26" i="8415"/>
  <c r="W25" i="8415"/>
  <c r="V25" i="8415"/>
  <c r="U25" i="8415"/>
  <c r="T25" i="8415"/>
  <c r="S25" i="8415"/>
  <c r="R25" i="8415"/>
  <c r="Q25" i="8415"/>
  <c r="P25" i="8415"/>
  <c r="O25" i="8415"/>
  <c r="N25" i="8415"/>
  <c r="M25" i="8415"/>
  <c r="W24" i="8415"/>
  <c r="V24" i="8415"/>
  <c r="U24" i="8415"/>
  <c r="T24" i="8415"/>
  <c r="S24" i="8415"/>
  <c r="R24" i="8415"/>
  <c r="Q24" i="8415"/>
  <c r="P24" i="8415"/>
  <c r="O24" i="8415"/>
  <c r="N24" i="8415"/>
  <c r="M24" i="8415"/>
  <c r="W23" i="8415"/>
  <c r="V23" i="8415"/>
  <c r="U23" i="8415"/>
  <c r="T23" i="8415"/>
  <c r="S23" i="8415"/>
  <c r="R23" i="8415"/>
  <c r="Q23" i="8415"/>
  <c r="P23" i="8415"/>
  <c r="O23" i="8415"/>
  <c r="N23" i="8415"/>
  <c r="M23" i="8415"/>
  <c r="W22" i="8415"/>
  <c r="V22" i="8415"/>
  <c r="U22" i="8415"/>
  <c r="T22" i="8415"/>
  <c r="S22" i="8415"/>
  <c r="R22" i="8415"/>
  <c r="Q22" i="8415"/>
  <c r="P22" i="8415"/>
  <c r="O22" i="8415"/>
  <c r="N22" i="8415"/>
  <c r="M22" i="8415"/>
  <c r="W21" i="8415"/>
  <c r="V21" i="8415"/>
  <c r="U21" i="8415"/>
  <c r="T21" i="8415"/>
  <c r="S21" i="8415"/>
  <c r="R21" i="8415"/>
  <c r="Q21" i="8415"/>
  <c r="P21" i="8415"/>
  <c r="O21" i="8415"/>
  <c r="N21" i="8415"/>
  <c r="M21" i="8415"/>
  <c r="W19" i="8415"/>
  <c r="V19" i="8415"/>
  <c r="U19" i="8415"/>
  <c r="T19" i="8415"/>
  <c r="S19" i="8415"/>
  <c r="R19" i="8415"/>
  <c r="Q19" i="8415"/>
  <c r="P19" i="8415"/>
  <c r="O19" i="8415"/>
  <c r="N19" i="8415"/>
  <c r="M19" i="8415"/>
  <c r="W18" i="8415"/>
  <c r="V18" i="8415"/>
  <c r="U18" i="8415"/>
  <c r="T18" i="8415"/>
  <c r="S18" i="8415"/>
  <c r="R18" i="8415"/>
  <c r="Q18" i="8415"/>
  <c r="P18" i="8415"/>
  <c r="O18" i="8415"/>
  <c r="N18" i="8415"/>
  <c r="M18" i="8415"/>
  <c r="W17" i="8415"/>
  <c r="V17" i="8415"/>
  <c r="U17" i="8415"/>
  <c r="T17" i="8415"/>
  <c r="S17" i="8415"/>
  <c r="R17" i="8415"/>
  <c r="Q17" i="8415"/>
  <c r="P17" i="8415"/>
  <c r="O17" i="8415"/>
  <c r="N17" i="8415"/>
  <c r="M17" i="8415"/>
  <c r="W16" i="8415"/>
  <c r="V16" i="8415"/>
  <c r="U16" i="8415"/>
  <c r="T16" i="8415"/>
  <c r="S16" i="8415"/>
  <c r="R16" i="8415"/>
  <c r="Q16" i="8415"/>
  <c r="P16" i="8415"/>
  <c r="O16" i="8415"/>
  <c r="N16" i="8415"/>
  <c r="M16" i="8415"/>
  <c r="W15" i="8415"/>
  <c r="V15" i="8415"/>
  <c r="U15" i="8415"/>
  <c r="T15" i="8415"/>
  <c r="S15" i="8415"/>
  <c r="R15" i="8415"/>
  <c r="Q15" i="8415"/>
  <c r="P15" i="8415"/>
  <c r="O15" i="8415"/>
  <c r="N15" i="8415"/>
  <c r="M15" i="8415"/>
  <c r="AA30" i="8414"/>
  <c r="Y30" i="8414"/>
  <c r="X30" i="8414"/>
  <c r="Z30" i="8414" s="1"/>
  <c r="W30" i="8414"/>
  <c r="V30" i="8414"/>
  <c r="U30" i="8414"/>
  <c r="T30" i="8414"/>
  <c r="S30" i="8414"/>
  <c r="R30" i="8414"/>
  <c r="Q30" i="8414"/>
  <c r="P30" i="8414"/>
  <c r="O30" i="8414"/>
  <c r="N30" i="8414"/>
  <c r="M30" i="8414"/>
  <c r="L30" i="8414"/>
  <c r="K30" i="8414"/>
  <c r="J30" i="8414"/>
  <c r="I30" i="8414"/>
  <c r="H30" i="8414"/>
  <c r="G30" i="8414"/>
  <c r="F30" i="8414"/>
  <c r="E30" i="8414"/>
  <c r="D30" i="8414"/>
  <c r="C30" i="8414"/>
  <c r="Y29" i="8414"/>
  <c r="AA29" i="8414" s="1"/>
  <c r="X29" i="8414"/>
  <c r="Z29" i="8414" s="1"/>
  <c r="W29" i="8414"/>
  <c r="V29" i="8414"/>
  <c r="U29" i="8414"/>
  <c r="T29" i="8414"/>
  <c r="S29" i="8414"/>
  <c r="R29" i="8414"/>
  <c r="Q29" i="8414"/>
  <c r="P29" i="8414"/>
  <c r="O29" i="8414"/>
  <c r="N29" i="8414"/>
  <c r="M29" i="8414"/>
  <c r="L29" i="8414"/>
  <c r="K29" i="8414"/>
  <c r="J29" i="8414"/>
  <c r="I29" i="8414"/>
  <c r="H29" i="8414"/>
  <c r="G29" i="8414"/>
  <c r="F29" i="8414"/>
  <c r="E29" i="8414"/>
  <c r="D29" i="8414"/>
  <c r="C29" i="8414"/>
  <c r="W28" i="8414"/>
  <c r="V28" i="8414"/>
  <c r="U28" i="8414"/>
  <c r="T28" i="8414"/>
  <c r="S28" i="8414"/>
  <c r="R28" i="8414"/>
  <c r="Q28" i="8414"/>
  <c r="P28" i="8414"/>
  <c r="O28" i="8414"/>
  <c r="N28" i="8414"/>
  <c r="M28" i="8414"/>
  <c r="L28" i="8414"/>
  <c r="K28" i="8414"/>
  <c r="J28" i="8414"/>
  <c r="I28" i="8414"/>
  <c r="H28" i="8414"/>
  <c r="G28" i="8414"/>
  <c r="F28" i="8414"/>
  <c r="E28" i="8414"/>
  <c r="D28" i="8414"/>
  <c r="C28" i="8414"/>
  <c r="W27" i="8414"/>
  <c r="V27" i="8414"/>
  <c r="U27" i="8414"/>
  <c r="T27" i="8414"/>
  <c r="S27" i="8414"/>
  <c r="R27" i="8414"/>
  <c r="Q27" i="8414"/>
  <c r="P27" i="8414"/>
  <c r="O27" i="8414"/>
  <c r="N27" i="8414"/>
  <c r="M27" i="8414"/>
  <c r="X25" i="8414" s="1"/>
  <c r="Z25" i="8414" s="1"/>
  <c r="L27" i="8414"/>
  <c r="K27" i="8414"/>
  <c r="J27" i="8414"/>
  <c r="I27" i="8414"/>
  <c r="H27" i="8414"/>
  <c r="G27" i="8414"/>
  <c r="F27" i="8414"/>
  <c r="E27" i="8414"/>
  <c r="D27" i="8414"/>
  <c r="C27" i="8414"/>
  <c r="W26" i="8414"/>
  <c r="V26" i="8414"/>
  <c r="U26" i="8414"/>
  <c r="T26" i="8414"/>
  <c r="S26" i="8414"/>
  <c r="R26" i="8414"/>
  <c r="Q26" i="8414"/>
  <c r="P26" i="8414"/>
  <c r="O26" i="8414"/>
  <c r="N26" i="8414"/>
  <c r="M26" i="8414"/>
  <c r="L26" i="8414"/>
  <c r="K26" i="8414"/>
  <c r="J26" i="8414"/>
  <c r="I26" i="8414"/>
  <c r="H26" i="8414"/>
  <c r="G26" i="8414"/>
  <c r="F26" i="8414"/>
  <c r="E26" i="8414"/>
  <c r="D26" i="8414"/>
  <c r="Y24" i="8414" s="1"/>
  <c r="AA24" i="8414" s="1"/>
  <c r="C26" i="8414"/>
  <c r="X24" i="8414" s="1"/>
  <c r="Z24" i="8414" s="1"/>
  <c r="W25" i="8414"/>
  <c r="V25" i="8414"/>
  <c r="U25" i="8414"/>
  <c r="T25" i="8414"/>
  <c r="S25" i="8414"/>
  <c r="R25" i="8414"/>
  <c r="Q25" i="8414"/>
  <c r="P25" i="8414"/>
  <c r="O25" i="8414"/>
  <c r="N25" i="8414"/>
  <c r="M25" i="8414"/>
  <c r="L25" i="8414"/>
  <c r="K25" i="8414"/>
  <c r="J25" i="8414"/>
  <c r="I25" i="8414"/>
  <c r="X23" i="8414" s="1"/>
  <c r="Z23" i="8414" s="1"/>
  <c r="H25" i="8414"/>
  <c r="G25" i="8414"/>
  <c r="F25" i="8414"/>
  <c r="E25" i="8414"/>
  <c r="D25" i="8414"/>
  <c r="C25" i="8414"/>
  <c r="W24" i="8414"/>
  <c r="V24" i="8414"/>
  <c r="U24" i="8414"/>
  <c r="T24" i="8414"/>
  <c r="S24" i="8414"/>
  <c r="R24" i="8414"/>
  <c r="Q24" i="8414"/>
  <c r="P24" i="8414"/>
  <c r="O24" i="8414"/>
  <c r="N24" i="8414"/>
  <c r="M24" i="8414"/>
  <c r="L24" i="8414"/>
  <c r="K24" i="8414"/>
  <c r="J24" i="8414"/>
  <c r="I24" i="8414"/>
  <c r="H24" i="8414"/>
  <c r="G24" i="8414"/>
  <c r="F24" i="8414"/>
  <c r="E24" i="8414"/>
  <c r="D24" i="8414"/>
  <c r="Y22" i="8414" s="1"/>
  <c r="AA22" i="8414" s="1"/>
  <c r="C24" i="8414"/>
  <c r="W23" i="8414"/>
  <c r="V23" i="8414"/>
  <c r="U23" i="8414"/>
  <c r="T23" i="8414"/>
  <c r="S23" i="8414"/>
  <c r="R23" i="8414"/>
  <c r="Q23" i="8414"/>
  <c r="P23" i="8414"/>
  <c r="O23" i="8414"/>
  <c r="N23" i="8414"/>
  <c r="M23" i="8414"/>
  <c r="L23" i="8414"/>
  <c r="K23" i="8414"/>
  <c r="J23" i="8414"/>
  <c r="I23" i="8414"/>
  <c r="H23" i="8414"/>
  <c r="G23" i="8414"/>
  <c r="F23" i="8414"/>
  <c r="E23" i="8414"/>
  <c r="D23" i="8414"/>
  <c r="C23" i="8414"/>
  <c r="W22" i="8414"/>
  <c r="V22" i="8414"/>
  <c r="U22" i="8414"/>
  <c r="T22" i="8414"/>
  <c r="S22" i="8414"/>
  <c r="R22" i="8414"/>
  <c r="Q22" i="8414"/>
  <c r="P22" i="8414"/>
  <c r="O22" i="8414"/>
  <c r="N22" i="8414"/>
  <c r="M22" i="8414"/>
  <c r="L22" i="8414"/>
  <c r="K22" i="8414"/>
  <c r="J22" i="8414"/>
  <c r="I22" i="8414"/>
  <c r="H22" i="8414"/>
  <c r="G22" i="8414"/>
  <c r="F22" i="8414"/>
  <c r="E22" i="8414"/>
  <c r="D22" i="8414"/>
  <c r="C22" i="8414"/>
  <c r="W21" i="8414"/>
  <c r="V21" i="8414"/>
  <c r="U21" i="8414"/>
  <c r="T21" i="8414"/>
  <c r="S21" i="8414"/>
  <c r="R21" i="8414"/>
  <c r="Q21" i="8414"/>
  <c r="P21" i="8414"/>
  <c r="O21" i="8414"/>
  <c r="N21" i="8414"/>
  <c r="M21" i="8414"/>
  <c r="L21" i="8414"/>
  <c r="K21" i="8414"/>
  <c r="J21" i="8414"/>
  <c r="I21" i="8414"/>
  <c r="H21" i="8414"/>
  <c r="G21" i="8414"/>
  <c r="F21" i="8414"/>
  <c r="E21" i="8414"/>
  <c r="D21" i="8414"/>
  <c r="C21" i="8414"/>
  <c r="W20" i="8414"/>
  <c r="V20" i="8414"/>
  <c r="U20" i="8414"/>
  <c r="T20" i="8414"/>
  <c r="S20" i="8414"/>
  <c r="R20" i="8414"/>
  <c r="Q20" i="8414"/>
  <c r="P20" i="8414"/>
  <c r="O20" i="8414"/>
  <c r="N20" i="8414"/>
  <c r="M20" i="8414"/>
  <c r="L20" i="8414"/>
  <c r="K20" i="8414"/>
  <c r="J20" i="8414"/>
  <c r="I20" i="8414"/>
  <c r="H20" i="8414"/>
  <c r="G20" i="8414"/>
  <c r="F20" i="8414"/>
  <c r="E20" i="8414"/>
  <c r="D20" i="8414"/>
  <c r="C20" i="8414"/>
  <c r="W19" i="8414"/>
  <c r="V19" i="8414"/>
  <c r="U19" i="8414"/>
  <c r="T19" i="8414"/>
  <c r="S19" i="8414"/>
  <c r="R19" i="8414"/>
  <c r="Q19" i="8414"/>
  <c r="P19" i="8414"/>
  <c r="O19" i="8414"/>
  <c r="N19" i="8414"/>
  <c r="M19" i="8414"/>
  <c r="L19" i="8414"/>
  <c r="K19" i="8414"/>
  <c r="X17" i="8414" s="1"/>
  <c r="Z17" i="8414" s="1"/>
  <c r="J19" i="8414"/>
  <c r="I19" i="8414"/>
  <c r="H19" i="8414"/>
  <c r="G19" i="8414"/>
  <c r="F19" i="8414"/>
  <c r="E19" i="8414"/>
  <c r="D19" i="8414"/>
  <c r="C19" i="8414"/>
  <c r="W18" i="8414"/>
  <c r="V18" i="8414"/>
  <c r="U18" i="8414"/>
  <c r="T18" i="8414"/>
  <c r="S18" i="8414"/>
  <c r="R18" i="8414"/>
  <c r="Q18" i="8414"/>
  <c r="P18" i="8414"/>
  <c r="O18" i="8414"/>
  <c r="N18" i="8414"/>
  <c r="M18" i="8414"/>
  <c r="L18" i="8414"/>
  <c r="K18" i="8414"/>
  <c r="J18" i="8414"/>
  <c r="I18" i="8414"/>
  <c r="H18" i="8414"/>
  <c r="G18" i="8414"/>
  <c r="F18" i="8414"/>
  <c r="E18" i="8414"/>
  <c r="D18" i="8414"/>
  <c r="Y16" i="8414" s="1"/>
  <c r="AA16" i="8414" s="1"/>
  <c r="C18" i="8414"/>
  <c r="W17" i="8414"/>
  <c r="V17" i="8414"/>
  <c r="U17" i="8414"/>
  <c r="T17" i="8414"/>
  <c r="S17" i="8414"/>
  <c r="R17" i="8414"/>
  <c r="Q17" i="8414"/>
  <c r="P17" i="8414"/>
  <c r="O17" i="8414"/>
  <c r="N17" i="8414"/>
  <c r="M17" i="8414"/>
  <c r="L17" i="8414"/>
  <c r="K17" i="8414"/>
  <c r="J17" i="8414"/>
  <c r="I17" i="8414"/>
  <c r="H17" i="8414"/>
  <c r="G17" i="8414"/>
  <c r="X15" i="8414" s="1"/>
  <c r="Z15" i="8414" s="1"/>
  <c r="F17" i="8414"/>
  <c r="E17" i="8414"/>
  <c r="D17" i="8414"/>
  <c r="C17" i="8414"/>
  <c r="W16" i="8414"/>
  <c r="V16" i="8414"/>
  <c r="U16" i="8414"/>
  <c r="T16" i="8414"/>
  <c r="S16" i="8414"/>
  <c r="R16" i="8414"/>
  <c r="Q16" i="8414"/>
  <c r="P16" i="8414"/>
  <c r="O16" i="8414"/>
  <c r="N16" i="8414"/>
  <c r="M16" i="8414"/>
  <c r="L16" i="8414"/>
  <c r="K16" i="8414"/>
  <c r="J16" i="8414"/>
  <c r="I16" i="8414"/>
  <c r="H16" i="8414"/>
  <c r="G16" i="8414"/>
  <c r="F16" i="8414"/>
  <c r="E16" i="8414"/>
  <c r="D16" i="8414"/>
  <c r="Y14" i="8414" s="1"/>
  <c r="AA14" i="8414" s="1"/>
  <c r="C16" i="8414"/>
  <c r="W15" i="8414"/>
  <c r="V15" i="8414"/>
  <c r="U15" i="8414"/>
  <c r="T15" i="8414"/>
  <c r="S15" i="8414"/>
  <c r="R15" i="8414"/>
  <c r="Q15" i="8414"/>
  <c r="P15" i="8414"/>
  <c r="O15" i="8414"/>
  <c r="N15" i="8414"/>
  <c r="M15" i="8414"/>
  <c r="L15" i="8414"/>
  <c r="K15" i="8414"/>
  <c r="J15" i="8414"/>
  <c r="I15" i="8414"/>
  <c r="H15" i="8414"/>
  <c r="G15" i="8414"/>
  <c r="F15" i="8414"/>
  <c r="E15" i="8414"/>
  <c r="D15" i="8414"/>
  <c r="C15" i="8414"/>
  <c r="W14" i="8414"/>
  <c r="V14" i="8414"/>
  <c r="U14" i="8414"/>
  <c r="T14" i="8414"/>
  <c r="S14" i="8414"/>
  <c r="R14" i="8414"/>
  <c r="Q14" i="8414"/>
  <c r="P14" i="8414"/>
  <c r="O14" i="8414"/>
  <c r="N14" i="8414"/>
  <c r="M14" i="8414"/>
  <c r="L14" i="8414"/>
  <c r="K14" i="8414"/>
  <c r="J14" i="8414"/>
  <c r="I14" i="8414"/>
  <c r="H14" i="8414"/>
  <c r="G14" i="8414"/>
  <c r="F14" i="8414"/>
  <c r="E14" i="8414"/>
  <c r="D14" i="8414"/>
  <c r="C14" i="8414"/>
  <c r="W13" i="8414"/>
  <c r="V13" i="8414"/>
  <c r="U13" i="8414"/>
  <c r="T13" i="8414"/>
  <c r="S13" i="8414"/>
  <c r="R13" i="8414"/>
  <c r="Q13" i="8414"/>
  <c r="P13" i="8414"/>
  <c r="O13" i="8414"/>
  <c r="N13" i="8414"/>
  <c r="M13" i="8414"/>
  <c r="L13" i="8414"/>
  <c r="K13" i="8414"/>
  <c r="J13" i="8414"/>
  <c r="I13" i="8414"/>
  <c r="H13" i="8414"/>
  <c r="G13" i="8414"/>
  <c r="F13" i="8414"/>
  <c r="E13" i="8414"/>
  <c r="D13" i="8414"/>
  <c r="C13" i="8414"/>
  <c r="W12" i="8414"/>
  <c r="V12" i="8414"/>
  <c r="U12" i="8414"/>
  <c r="T12" i="8414"/>
  <c r="S12" i="8414"/>
  <c r="R12" i="8414"/>
  <c r="Q12" i="8414"/>
  <c r="P12" i="8414"/>
  <c r="O12" i="8414"/>
  <c r="N12" i="8414"/>
  <c r="M12" i="8414"/>
  <c r="L12" i="8414"/>
  <c r="K12" i="8414"/>
  <c r="J12" i="8414"/>
  <c r="I12" i="8414"/>
  <c r="H12" i="8414"/>
  <c r="G12" i="8414"/>
  <c r="F12" i="8414"/>
  <c r="E12" i="8414"/>
  <c r="D12" i="8414"/>
  <c r="C12" i="8414"/>
  <c r="W11" i="8414"/>
  <c r="V11" i="8414"/>
  <c r="U11" i="8414"/>
  <c r="T11" i="8414"/>
  <c r="S11" i="8414"/>
  <c r="R11" i="8414"/>
  <c r="Q11" i="8414"/>
  <c r="P11" i="8414"/>
  <c r="O11" i="8414"/>
  <c r="N11" i="8414"/>
  <c r="M11" i="8414"/>
  <c r="L11" i="8414"/>
  <c r="K11" i="8414"/>
  <c r="J11" i="8414"/>
  <c r="I11" i="8414"/>
  <c r="X9" i="8414" s="1"/>
  <c r="Z9" i="8414" s="1"/>
  <c r="H11" i="8414"/>
  <c r="G11" i="8414"/>
  <c r="F11" i="8414"/>
  <c r="E11" i="8414"/>
  <c r="D11" i="8414"/>
  <c r="C11" i="8414"/>
  <c r="W10" i="8414"/>
  <c r="V10" i="8414"/>
  <c r="U10" i="8414"/>
  <c r="T10" i="8414"/>
  <c r="S10" i="8414"/>
  <c r="R10" i="8414"/>
  <c r="Q10" i="8414"/>
  <c r="P10" i="8414"/>
  <c r="O10" i="8414"/>
  <c r="N10" i="8414"/>
  <c r="M10" i="8414"/>
  <c r="L10" i="8414"/>
  <c r="K10" i="8414"/>
  <c r="J10" i="8414"/>
  <c r="I10" i="8414"/>
  <c r="H10" i="8414"/>
  <c r="G10" i="8414"/>
  <c r="F10" i="8414"/>
  <c r="E10" i="8414"/>
  <c r="D10" i="8414"/>
  <c r="Y8" i="8414" s="1"/>
  <c r="AA8" i="8414" s="1"/>
  <c r="C10" i="8414"/>
  <c r="W9" i="8414"/>
  <c r="V9" i="8414"/>
  <c r="U9" i="8414"/>
  <c r="T9" i="8414"/>
  <c r="S9" i="8414"/>
  <c r="R9" i="8414"/>
  <c r="Q9" i="8414"/>
  <c r="P9" i="8414"/>
  <c r="O9" i="8414"/>
  <c r="N9" i="8414"/>
  <c r="M9" i="8414"/>
  <c r="L9" i="8414"/>
  <c r="K9" i="8414"/>
  <c r="J9" i="8414"/>
  <c r="I9" i="8414"/>
  <c r="H9" i="8414"/>
  <c r="G9" i="8414"/>
  <c r="F9" i="8414"/>
  <c r="E9" i="8414"/>
  <c r="D9" i="8414"/>
  <c r="Y7" i="8414" s="1"/>
  <c r="AA7" i="8414" s="1"/>
  <c r="C9" i="8414"/>
  <c r="W8" i="8414"/>
  <c r="V8" i="8414"/>
  <c r="U8" i="8414"/>
  <c r="T8" i="8414"/>
  <c r="S8" i="8414"/>
  <c r="R8" i="8414"/>
  <c r="Q8" i="8414"/>
  <c r="P8" i="8414"/>
  <c r="O8" i="8414"/>
  <c r="N8" i="8414"/>
  <c r="M8" i="8414"/>
  <c r="L8" i="8414"/>
  <c r="K8" i="8414"/>
  <c r="J8" i="8414"/>
  <c r="I8" i="8414"/>
  <c r="H8" i="8414"/>
  <c r="G8" i="8414"/>
  <c r="F8" i="8414"/>
  <c r="E8" i="8414"/>
  <c r="D8" i="8414"/>
  <c r="C8" i="8414"/>
  <c r="X7" i="8414" l="1"/>
  <c r="Z7" i="8414" s="1"/>
  <c r="Y27" i="8415"/>
  <c r="AA27" i="8415" s="1"/>
  <c r="Y18" i="8415"/>
  <c r="AA18" i="8415" s="1"/>
  <c r="Y9" i="8415"/>
  <c r="AA9" i="8415" s="1"/>
  <c r="Y17" i="8415"/>
  <c r="AA17" i="8415" s="1"/>
  <c r="X18" i="8415"/>
  <c r="Z18" i="8415" s="1"/>
  <c r="Y25" i="8415"/>
  <c r="AA25" i="8415" s="1"/>
  <c r="X7" i="8415"/>
  <c r="Z7" i="8415" s="1"/>
  <c r="Y19" i="8415"/>
  <c r="AA19" i="8415" s="1"/>
  <c r="X8" i="8415"/>
  <c r="Z8" i="8415" s="1"/>
  <c r="Y21" i="8415"/>
  <c r="AA21" i="8415" s="1"/>
  <c r="Y11" i="8415"/>
  <c r="AA11" i="8415" s="1"/>
  <c r="X14" i="8415"/>
  <c r="Z14" i="8415" s="1"/>
  <c r="X22" i="8415"/>
  <c r="Z22" i="8415" s="1"/>
  <c r="Y7" i="8415"/>
  <c r="AA7" i="8415" s="1"/>
  <c r="X11" i="8415"/>
  <c r="Z11" i="8415" s="1"/>
  <c r="X15" i="8415"/>
  <c r="Z15" i="8415" s="1"/>
  <c r="X19" i="8415"/>
  <c r="Z19" i="8415" s="1"/>
  <c r="Y22" i="8415"/>
  <c r="AA22" i="8415" s="1"/>
  <c r="X28" i="8415"/>
  <c r="Z28" i="8415" s="1"/>
  <c r="Y15" i="8415"/>
  <c r="AA15" i="8415" s="1"/>
  <c r="Y28" i="8415"/>
  <c r="AA28" i="8415" s="1"/>
  <c r="Y14" i="8415"/>
  <c r="AA14" i="8415" s="1"/>
  <c r="X21" i="8415"/>
  <c r="Z21" i="8415" s="1"/>
  <c r="Y8" i="8415"/>
  <c r="AA8" i="8415" s="1"/>
  <c r="Y6" i="8415"/>
  <c r="AA6" i="8415" s="1"/>
  <c r="X25" i="8415"/>
  <c r="Z25" i="8415" s="1"/>
  <c r="Y10" i="8415"/>
  <c r="AA10" i="8415" s="1"/>
  <c r="X26" i="8415"/>
  <c r="Z26" i="8415" s="1"/>
  <c r="Y23" i="8415"/>
  <c r="AA23" i="8415" s="1"/>
  <c r="Y26" i="8415"/>
  <c r="AA26" i="8415" s="1"/>
  <c r="X13" i="8415"/>
  <c r="Z13" i="8415" s="1"/>
  <c r="Y20" i="8415"/>
  <c r="AA20" i="8415" s="1"/>
  <c r="X10" i="8415"/>
  <c r="Z10" i="8415" s="1"/>
  <c r="Y13" i="8415"/>
  <c r="AA13" i="8415" s="1"/>
  <c r="X16" i="8415"/>
  <c r="Z16" i="8415" s="1"/>
  <c r="X20" i="8415"/>
  <c r="Z20" i="8415" s="1"/>
  <c r="X9" i="8415"/>
  <c r="Z9" i="8415" s="1"/>
  <c r="X23" i="8415"/>
  <c r="Z23" i="8415" s="1"/>
  <c r="Y12" i="8415"/>
  <c r="AA12" i="8415" s="1"/>
  <c r="Y16" i="8415"/>
  <c r="AA16" i="8415" s="1"/>
  <c r="X12" i="8415"/>
  <c r="Z12" i="8415" s="1"/>
  <c r="X17" i="8415"/>
  <c r="Z17" i="8415" s="1"/>
  <c r="Y24" i="8415"/>
  <c r="AA24" i="8415" s="1"/>
  <c r="X27" i="8415"/>
  <c r="Z27" i="8415" s="1"/>
  <c r="X6" i="8415"/>
  <c r="Z6" i="8415" s="1"/>
  <c r="X24" i="8415"/>
  <c r="Z24" i="8415" s="1"/>
  <c r="X27" i="8414"/>
  <c r="Z27" i="8414" s="1"/>
  <c r="Y27" i="8414"/>
  <c r="AA27" i="8414" s="1"/>
  <c r="X21" i="8414"/>
  <c r="Z21" i="8414" s="1"/>
  <c r="Y10" i="8414"/>
  <c r="AA10" i="8414" s="1"/>
  <c r="Y26" i="8414"/>
  <c r="AA26" i="8414" s="1"/>
  <c r="Y28" i="8414"/>
  <c r="AA28" i="8414" s="1"/>
  <c r="Y15" i="8414"/>
  <c r="AA15" i="8414" s="1"/>
  <c r="X16" i="8414"/>
  <c r="Z16" i="8414" s="1"/>
  <c r="Y19" i="8414"/>
  <c r="AA19" i="8414" s="1"/>
  <c r="Y21" i="8414"/>
  <c r="AA21" i="8414" s="1"/>
  <c r="X13" i="8414"/>
  <c r="Z13" i="8414" s="1"/>
  <c r="Y18" i="8414"/>
  <c r="AA18" i="8414" s="1"/>
  <c r="X8" i="8414"/>
  <c r="Z8" i="8414" s="1"/>
  <c r="Y11" i="8414"/>
  <c r="AA11" i="8414" s="1"/>
  <c r="Y13" i="8414"/>
  <c r="AA13" i="8414" s="1"/>
  <c r="X20" i="8414"/>
  <c r="Z20" i="8414" s="1"/>
  <c r="Y25" i="8414"/>
  <c r="AA25" i="8414" s="1"/>
  <c r="X19" i="8414"/>
  <c r="Z19" i="8414" s="1"/>
  <c r="X28" i="8414"/>
  <c r="Z28" i="8414" s="1"/>
  <c r="X12" i="8414"/>
  <c r="Z12" i="8414" s="1"/>
  <c r="Y17" i="8414"/>
  <c r="AA17" i="8414" s="1"/>
  <c r="X11" i="8414"/>
  <c r="Z11" i="8414" s="1"/>
  <c r="X6" i="8414"/>
  <c r="Z6" i="8414" s="1"/>
  <c r="Y9" i="8414"/>
  <c r="AA9" i="8414" s="1"/>
  <c r="X14" i="8414"/>
  <c r="Z14" i="8414" s="1"/>
  <c r="X22" i="8414"/>
  <c r="Z22" i="8414" s="1"/>
  <c r="X26" i="8414"/>
  <c r="Z26" i="8414" s="1"/>
  <c r="Y6" i="8414"/>
  <c r="AA6" i="8414" s="1"/>
  <c r="Y20" i="8414"/>
  <c r="AA20" i="8414" s="1"/>
  <c r="Y23" i="8414"/>
  <c r="AA23" i="8414" s="1"/>
  <c r="X18" i="8414"/>
  <c r="Z18" i="8414" s="1"/>
  <c r="Y12" i="8414"/>
  <c r="AA12" i="8414" s="1"/>
  <c r="X10" i="8414"/>
  <c r="Z10" i="8414" s="1"/>
  <c r="E8" i="8407" l="1"/>
  <c r="D8" i="8407"/>
  <c r="E8" i="8405"/>
  <c r="D8" i="8405"/>
  <c r="E8" i="8406"/>
  <c r="D8" i="8406"/>
  <c r="Y30" i="8412" l="1"/>
  <c r="AA30" i="8412" s="1"/>
  <c r="X30" i="8412"/>
  <c r="Z30" i="8412" s="1"/>
  <c r="W30" i="8412"/>
  <c r="V30" i="8412"/>
  <c r="U30" i="8412"/>
  <c r="T30" i="8412"/>
  <c r="S30" i="8412"/>
  <c r="R30" i="8412"/>
  <c r="Q30" i="8412"/>
  <c r="P30" i="8412"/>
  <c r="O30" i="8412"/>
  <c r="N30" i="8412"/>
  <c r="M30" i="8412"/>
  <c r="L30" i="8412"/>
  <c r="K30" i="8412"/>
  <c r="J30" i="8412"/>
  <c r="I30" i="8412"/>
  <c r="H30" i="8412"/>
  <c r="G30" i="8412"/>
  <c r="F30" i="8412"/>
  <c r="E30" i="8412"/>
  <c r="D30" i="8412"/>
  <c r="C30" i="8412"/>
  <c r="Y29" i="8412"/>
  <c r="AA29" i="8412" s="1"/>
  <c r="X29" i="8412"/>
  <c r="Z29" i="8412" s="1"/>
  <c r="W29" i="8412"/>
  <c r="V29" i="8412"/>
  <c r="U29" i="8412"/>
  <c r="T29" i="8412"/>
  <c r="S29" i="8412"/>
  <c r="R29" i="8412"/>
  <c r="Q29" i="8412"/>
  <c r="P29" i="8412"/>
  <c r="O29" i="8412"/>
  <c r="N29" i="8412"/>
  <c r="M29" i="8412"/>
  <c r="L29" i="8412"/>
  <c r="K29" i="8412"/>
  <c r="J29" i="8412"/>
  <c r="I29" i="8412"/>
  <c r="H29" i="8412"/>
  <c r="G29" i="8412"/>
  <c r="F29" i="8412"/>
  <c r="E29" i="8412"/>
  <c r="D29" i="8412"/>
  <c r="C29" i="8412"/>
  <c r="W28" i="8412"/>
  <c r="V28" i="8412"/>
  <c r="U28" i="8412"/>
  <c r="T28" i="8412"/>
  <c r="S28" i="8412"/>
  <c r="R28" i="8412"/>
  <c r="Q28" i="8412"/>
  <c r="P28" i="8412"/>
  <c r="O28" i="8412"/>
  <c r="N28" i="8412"/>
  <c r="M28" i="8412"/>
  <c r="L28" i="8412"/>
  <c r="K28" i="8412"/>
  <c r="J28" i="8412"/>
  <c r="I28" i="8412"/>
  <c r="H28" i="8412"/>
  <c r="G28" i="8412"/>
  <c r="F28" i="8412"/>
  <c r="E28" i="8412"/>
  <c r="D28" i="8412"/>
  <c r="C28" i="8412"/>
  <c r="W27" i="8412"/>
  <c r="V27" i="8412"/>
  <c r="U27" i="8412"/>
  <c r="T27" i="8412"/>
  <c r="S27" i="8412"/>
  <c r="R27" i="8412"/>
  <c r="Q27" i="8412"/>
  <c r="P27" i="8412"/>
  <c r="O27" i="8412"/>
  <c r="N27" i="8412"/>
  <c r="M27" i="8412"/>
  <c r="L27" i="8412"/>
  <c r="K27" i="8412"/>
  <c r="J27" i="8412"/>
  <c r="I27" i="8412"/>
  <c r="H27" i="8412"/>
  <c r="G27" i="8412"/>
  <c r="F27" i="8412"/>
  <c r="E27" i="8412"/>
  <c r="D27" i="8412"/>
  <c r="C27" i="8412"/>
  <c r="W26" i="8412"/>
  <c r="V26" i="8412"/>
  <c r="U26" i="8412"/>
  <c r="T26" i="8412"/>
  <c r="S26" i="8412"/>
  <c r="R26" i="8412"/>
  <c r="Q26" i="8412"/>
  <c r="P26" i="8412"/>
  <c r="O26" i="8412"/>
  <c r="N26" i="8412"/>
  <c r="M26" i="8412"/>
  <c r="L26" i="8412"/>
  <c r="K26" i="8412"/>
  <c r="J26" i="8412"/>
  <c r="I26" i="8412"/>
  <c r="H26" i="8412"/>
  <c r="G26" i="8412"/>
  <c r="F26" i="8412"/>
  <c r="E26" i="8412"/>
  <c r="D26" i="8412"/>
  <c r="C26" i="8412"/>
  <c r="W25" i="8412"/>
  <c r="V25" i="8412"/>
  <c r="U25" i="8412"/>
  <c r="T25" i="8412"/>
  <c r="S25" i="8412"/>
  <c r="R25" i="8412"/>
  <c r="Q25" i="8412"/>
  <c r="P25" i="8412"/>
  <c r="O25" i="8412"/>
  <c r="N25" i="8412"/>
  <c r="M25" i="8412"/>
  <c r="L25" i="8412"/>
  <c r="K25" i="8412"/>
  <c r="J25" i="8412"/>
  <c r="I25" i="8412"/>
  <c r="H25" i="8412"/>
  <c r="G25" i="8412"/>
  <c r="F25" i="8412"/>
  <c r="E25" i="8412"/>
  <c r="D25" i="8412"/>
  <c r="C25" i="8412"/>
  <c r="W24" i="8412"/>
  <c r="V24" i="8412"/>
  <c r="U24" i="8412"/>
  <c r="T24" i="8412"/>
  <c r="S24" i="8412"/>
  <c r="R24" i="8412"/>
  <c r="Q24" i="8412"/>
  <c r="P24" i="8412"/>
  <c r="O24" i="8412"/>
  <c r="N24" i="8412"/>
  <c r="M24" i="8412"/>
  <c r="L24" i="8412"/>
  <c r="K24" i="8412"/>
  <c r="J24" i="8412"/>
  <c r="I24" i="8412"/>
  <c r="H24" i="8412"/>
  <c r="G24" i="8412"/>
  <c r="F24" i="8412"/>
  <c r="E24" i="8412"/>
  <c r="D24" i="8412"/>
  <c r="C24" i="8412"/>
  <c r="W23" i="8412"/>
  <c r="V23" i="8412"/>
  <c r="U23" i="8412"/>
  <c r="T23" i="8412"/>
  <c r="S23" i="8412"/>
  <c r="R23" i="8412"/>
  <c r="Q23" i="8412"/>
  <c r="P23" i="8412"/>
  <c r="O23" i="8412"/>
  <c r="N23" i="8412"/>
  <c r="M23" i="8412"/>
  <c r="L23" i="8412"/>
  <c r="K23" i="8412"/>
  <c r="J23" i="8412"/>
  <c r="I23" i="8412"/>
  <c r="H23" i="8412"/>
  <c r="G23" i="8412"/>
  <c r="F23" i="8412"/>
  <c r="E23" i="8412"/>
  <c r="D23" i="8412"/>
  <c r="C23" i="8412"/>
  <c r="W22" i="8412"/>
  <c r="V22" i="8412"/>
  <c r="U22" i="8412"/>
  <c r="T22" i="8412"/>
  <c r="S22" i="8412"/>
  <c r="R22" i="8412"/>
  <c r="Q22" i="8412"/>
  <c r="P22" i="8412"/>
  <c r="O22" i="8412"/>
  <c r="N22" i="8412"/>
  <c r="M22" i="8412"/>
  <c r="L22" i="8412"/>
  <c r="K22" i="8412"/>
  <c r="J22" i="8412"/>
  <c r="I22" i="8412"/>
  <c r="H22" i="8412"/>
  <c r="G22" i="8412"/>
  <c r="F22" i="8412"/>
  <c r="E22" i="8412"/>
  <c r="D22" i="8412"/>
  <c r="C22" i="8412"/>
  <c r="W21" i="8412"/>
  <c r="V21" i="8412"/>
  <c r="U21" i="8412"/>
  <c r="T21" i="8412"/>
  <c r="S21" i="8412"/>
  <c r="R21" i="8412"/>
  <c r="Q21" i="8412"/>
  <c r="P21" i="8412"/>
  <c r="O21" i="8412"/>
  <c r="N21" i="8412"/>
  <c r="M21" i="8412"/>
  <c r="L21" i="8412"/>
  <c r="K21" i="8412"/>
  <c r="J21" i="8412"/>
  <c r="I21" i="8412"/>
  <c r="H21" i="8412"/>
  <c r="G21" i="8412"/>
  <c r="F21" i="8412"/>
  <c r="E21" i="8412"/>
  <c r="D21" i="8412"/>
  <c r="C21" i="8412"/>
  <c r="W20" i="8412"/>
  <c r="V20" i="8412"/>
  <c r="U20" i="8412"/>
  <c r="T20" i="8412"/>
  <c r="S20" i="8412"/>
  <c r="R20" i="8412"/>
  <c r="Q20" i="8412"/>
  <c r="P20" i="8412"/>
  <c r="O20" i="8412"/>
  <c r="N20" i="8412"/>
  <c r="M20" i="8412"/>
  <c r="L20" i="8412"/>
  <c r="K20" i="8412"/>
  <c r="J20" i="8412"/>
  <c r="I20" i="8412"/>
  <c r="H20" i="8412"/>
  <c r="G20" i="8412"/>
  <c r="F20" i="8412"/>
  <c r="E20" i="8412"/>
  <c r="D20" i="8412"/>
  <c r="C20" i="8412"/>
  <c r="W19" i="8412"/>
  <c r="V19" i="8412"/>
  <c r="U19" i="8412"/>
  <c r="T19" i="8412"/>
  <c r="S19" i="8412"/>
  <c r="R19" i="8412"/>
  <c r="Q19" i="8412"/>
  <c r="P19" i="8412"/>
  <c r="O19" i="8412"/>
  <c r="N19" i="8412"/>
  <c r="M19" i="8412"/>
  <c r="L19" i="8412"/>
  <c r="K19" i="8412"/>
  <c r="J19" i="8412"/>
  <c r="I19" i="8412"/>
  <c r="H19" i="8412"/>
  <c r="G19" i="8412"/>
  <c r="F19" i="8412"/>
  <c r="E19" i="8412"/>
  <c r="D19" i="8412"/>
  <c r="C19" i="8412"/>
  <c r="W18" i="8412"/>
  <c r="V18" i="8412"/>
  <c r="U18" i="8412"/>
  <c r="T18" i="8412"/>
  <c r="S18" i="8412"/>
  <c r="R18" i="8412"/>
  <c r="Q18" i="8412"/>
  <c r="P18" i="8412"/>
  <c r="O18" i="8412"/>
  <c r="N18" i="8412"/>
  <c r="M18" i="8412"/>
  <c r="L18" i="8412"/>
  <c r="K18" i="8412"/>
  <c r="J18" i="8412"/>
  <c r="I18" i="8412"/>
  <c r="H18" i="8412"/>
  <c r="G18" i="8412"/>
  <c r="F18" i="8412"/>
  <c r="E18" i="8412"/>
  <c r="D18" i="8412"/>
  <c r="C18" i="8412"/>
  <c r="W17" i="8412"/>
  <c r="V17" i="8412"/>
  <c r="U17" i="8412"/>
  <c r="T17" i="8412"/>
  <c r="S17" i="8412"/>
  <c r="R17" i="8412"/>
  <c r="Q17" i="8412"/>
  <c r="P17" i="8412"/>
  <c r="O17" i="8412"/>
  <c r="N17" i="8412"/>
  <c r="M17" i="8412"/>
  <c r="L17" i="8412"/>
  <c r="K17" i="8412"/>
  <c r="J17" i="8412"/>
  <c r="I17" i="8412"/>
  <c r="H17" i="8412"/>
  <c r="G17" i="8412"/>
  <c r="F17" i="8412"/>
  <c r="E17" i="8412"/>
  <c r="D17" i="8412"/>
  <c r="C17" i="8412"/>
  <c r="W16" i="8412"/>
  <c r="V16" i="8412"/>
  <c r="U16" i="8412"/>
  <c r="T16" i="8412"/>
  <c r="S16" i="8412"/>
  <c r="R16" i="8412"/>
  <c r="Q16" i="8412"/>
  <c r="P16" i="8412"/>
  <c r="O16" i="8412"/>
  <c r="N16" i="8412"/>
  <c r="M16" i="8412"/>
  <c r="L16" i="8412"/>
  <c r="K16" i="8412"/>
  <c r="J16" i="8412"/>
  <c r="I16" i="8412"/>
  <c r="H16" i="8412"/>
  <c r="G16" i="8412"/>
  <c r="F16" i="8412"/>
  <c r="E16" i="8412"/>
  <c r="D16" i="8412"/>
  <c r="C16" i="8412"/>
  <c r="W15" i="8412"/>
  <c r="V15" i="8412"/>
  <c r="U15" i="8412"/>
  <c r="T15" i="8412"/>
  <c r="S15" i="8412"/>
  <c r="R15" i="8412"/>
  <c r="Q15" i="8412"/>
  <c r="P15" i="8412"/>
  <c r="O15" i="8412"/>
  <c r="N15" i="8412"/>
  <c r="M15" i="8412"/>
  <c r="L15" i="8412"/>
  <c r="K15" i="8412"/>
  <c r="J15" i="8412"/>
  <c r="I15" i="8412"/>
  <c r="H15" i="8412"/>
  <c r="G15" i="8412"/>
  <c r="F15" i="8412"/>
  <c r="E15" i="8412"/>
  <c r="D15" i="8412"/>
  <c r="C15" i="8412"/>
  <c r="W14" i="8412"/>
  <c r="V14" i="8412"/>
  <c r="U14" i="8412"/>
  <c r="T14" i="8412"/>
  <c r="S14" i="8412"/>
  <c r="R14" i="8412"/>
  <c r="Q14" i="8412"/>
  <c r="P14" i="8412"/>
  <c r="O14" i="8412"/>
  <c r="N14" i="8412"/>
  <c r="M14" i="8412"/>
  <c r="L14" i="8412"/>
  <c r="K14" i="8412"/>
  <c r="J14" i="8412"/>
  <c r="I14" i="8412"/>
  <c r="H14" i="8412"/>
  <c r="G14" i="8412"/>
  <c r="F14" i="8412"/>
  <c r="E14" i="8412"/>
  <c r="D14" i="8412"/>
  <c r="C14" i="8412"/>
  <c r="W13" i="8412"/>
  <c r="V13" i="8412"/>
  <c r="U13" i="8412"/>
  <c r="T13" i="8412"/>
  <c r="S13" i="8412"/>
  <c r="R13" i="8412"/>
  <c r="Q13" i="8412"/>
  <c r="P13" i="8412"/>
  <c r="O13" i="8412"/>
  <c r="N13" i="8412"/>
  <c r="M13" i="8412"/>
  <c r="L13" i="8412"/>
  <c r="K13" i="8412"/>
  <c r="J13" i="8412"/>
  <c r="I13" i="8412"/>
  <c r="H13" i="8412"/>
  <c r="G13" i="8412"/>
  <c r="F13" i="8412"/>
  <c r="E13" i="8412"/>
  <c r="D13" i="8412"/>
  <c r="C13" i="8412"/>
  <c r="W12" i="8412"/>
  <c r="V12" i="8412"/>
  <c r="U12" i="8412"/>
  <c r="T12" i="8412"/>
  <c r="S12" i="8412"/>
  <c r="R12" i="8412"/>
  <c r="Q12" i="8412"/>
  <c r="P12" i="8412"/>
  <c r="O12" i="8412"/>
  <c r="N12" i="8412"/>
  <c r="M12" i="8412"/>
  <c r="L12" i="8412"/>
  <c r="K12" i="8412"/>
  <c r="J12" i="8412"/>
  <c r="I12" i="8412"/>
  <c r="H12" i="8412"/>
  <c r="G12" i="8412"/>
  <c r="F12" i="8412"/>
  <c r="E12" i="8412"/>
  <c r="D12" i="8412"/>
  <c r="C12" i="8412"/>
  <c r="W11" i="8412"/>
  <c r="V11" i="8412"/>
  <c r="U11" i="8412"/>
  <c r="T11" i="8412"/>
  <c r="S11" i="8412"/>
  <c r="R11" i="8412"/>
  <c r="Q11" i="8412"/>
  <c r="P11" i="8412"/>
  <c r="O11" i="8412"/>
  <c r="N11" i="8412"/>
  <c r="M11" i="8412"/>
  <c r="L11" i="8412"/>
  <c r="K11" i="8412"/>
  <c r="J11" i="8412"/>
  <c r="I11" i="8412"/>
  <c r="H11" i="8412"/>
  <c r="G11" i="8412"/>
  <c r="F11" i="8412"/>
  <c r="E11" i="8412"/>
  <c r="D11" i="8412"/>
  <c r="C11" i="8412"/>
  <c r="W10" i="8412"/>
  <c r="V10" i="8412"/>
  <c r="U10" i="8412"/>
  <c r="T10" i="8412"/>
  <c r="S10" i="8412"/>
  <c r="R10" i="8412"/>
  <c r="Q10" i="8412"/>
  <c r="P10" i="8412"/>
  <c r="O10" i="8412"/>
  <c r="N10" i="8412"/>
  <c r="M10" i="8412"/>
  <c r="L10" i="8412"/>
  <c r="K10" i="8412"/>
  <c r="J10" i="8412"/>
  <c r="I10" i="8412"/>
  <c r="H10" i="8412"/>
  <c r="G10" i="8412"/>
  <c r="F10" i="8412"/>
  <c r="E10" i="8412"/>
  <c r="D10" i="8412"/>
  <c r="C10" i="8412"/>
  <c r="W9" i="8412"/>
  <c r="V9" i="8412"/>
  <c r="U9" i="8412"/>
  <c r="T9" i="8412"/>
  <c r="S9" i="8412"/>
  <c r="R9" i="8412"/>
  <c r="Q9" i="8412"/>
  <c r="P9" i="8412"/>
  <c r="O9" i="8412"/>
  <c r="N9" i="8412"/>
  <c r="M9" i="8412"/>
  <c r="L9" i="8412"/>
  <c r="K9" i="8412"/>
  <c r="J9" i="8412"/>
  <c r="I9" i="8412"/>
  <c r="H9" i="8412"/>
  <c r="G9" i="8412"/>
  <c r="F9" i="8412"/>
  <c r="E9" i="8412"/>
  <c r="D9" i="8412"/>
  <c r="C9" i="8412"/>
  <c r="W8" i="8412"/>
  <c r="V8" i="8412"/>
  <c r="U8" i="8412"/>
  <c r="T8" i="8412"/>
  <c r="S8" i="8412"/>
  <c r="R8" i="8412"/>
  <c r="Q8" i="8412"/>
  <c r="P8" i="8412"/>
  <c r="O8" i="8412"/>
  <c r="N8" i="8412"/>
  <c r="M8" i="8412"/>
  <c r="L8" i="8412"/>
  <c r="K8" i="8412"/>
  <c r="J8" i="8412"/>
  <c r="I8" i="8412"/>
  <c r="H8" i="8412"/>
  <c r="G8" i="8412"/>
  <c r="F8" i="8412"/>
  <c r="E8" i="8412"/>
  <c r="D8" i="8412"/>
  <c r="C8" i="8412"/>
  <c r="X17" i="8412" l="1"/>
  <c r="Z17" i="8412" s="1"/>
  <c r="Y8" i="8412"/>
  <c r="AA8" i="8412" s="1"/>
  <c r="X8" i="8412"/>
  <c r="Z8" i="8412" s="1"/>
  <c r="X7" i="8412"/>
  <c r="Z7" i="8412" s="1"/>
  <c r="X9" i="8412"/>
  <c r="Z9" i="8412" s="1"/>
  <c r="X25" i="8412"/>
  <c r="Z25" i="8412" s="1"/>
  <c r="Y22" i="8412"/>
  <c r="AA22" i="8412" s="1"/>
  <c r="Y14" i="8412"/>
  <c r="AA14" i="8412" s="1"/>
  <c r="X18" i="8412"/>
  <c r="Z18" i="8412" s="1"/>
  <c r="X26" i="8412"/>
  <c r="Z26" i="8412" s="1"/>
  <c r="Y9" i="8412"/>
  <c r="AA9" i="8412" s="1"/>
  <c r="X13" i="8412"/>
  <c r="Z13" i="8412" s="1"/>
  <c r="X6" i="8412"/>
  <c r="Z6" i="8412" s="1"/>
  <c r="Y16" i="8412"/>
  <c r="AA16" i="8412" s="1"/>
  <c r="X21" i="8412"/>
  <c r="Z21" i="8412" s="1"/>
  <c r="X12" i="8412"/>
  <c r="Z12" i="8412" s="1"/>
  <c r="Y25" i="8412"/>
  <c r="AA25" i="8412" s="1"/>
  <c r="Y27" i="8412"/>
  <c r="AA27" i="8412" s="1"/>
  <c r="X11" i="8412"/>
  <c r="Z11" i="8412" s="1"/>
  <c r="Y12" i="8412"/>
  <c r="AA12" i="8412" s="1"/>
  <c r="Y13" i="8412"/>
  <c r="AA13" i="8412" s="1"/>
  <c r="X14" i="8412"/>
  <c r="Z14" i="8412" s="1"/>
  <c r="Y20" i="8412"/>
  <c r="AA20" i="8412" s="1"/>
  <c r="Y23" i="8412"/>
  <c r="AA23" i="8412" s="1"/>
  <c r="Y24" i="8412"/>
  <c r="AA24" i="8412" s="1"/>
  <c r="Y7" i="8412"/>
  <c r="AA7" i="8412" s="1"/>
  <c r="Y17" i="8412"/>
  <c r="AA17" i="8412" s="1"/>
  <c r="Y19" i="8412"/>
  <c r="AA19" i="8412" s="1"/>
  <c r="X23" i="8412"/>
  <c r="Z23" i="8412" s="1"/>
  <c r="Y15" i="8412"/>
  <c r="AA15" i="8412" s="1"/>
  <c r="X28" i="8412"/>
  <c r="Z28" i="8412" s="1"/>
  <c r="Y10" i="8412"/>
  <c r="AA10" i="8412" s="1"/>
  <c r="X24" i="8412"/>
  <c r="Z24" i="8412" s="1"/>
  <c r="Y18" i="8412"/>
  <c r="AA18" i="8412" s="1"/>
  <c r="X20" i="8412"/>
  <c r="Z20" i="8412" s="1"/>
  <c r="Y6" i="8412"/>
  <c r="AA6" i="8412" s="1"/>
  <c r="X19" i="8412"/>
  <c r="Z19" i="8412" s="1"/>
  <c r="Y21" i="8412"/>
  <c r="AA21" i="8412" s="1"/>
  <c r="X22" i="8412"/>
  <c r="Z22" i="8412" s="1"/>
  <c r="Y28" i="8412"/>
  <c r="AA28" i="8412" s="1"/>
  <c r="X10" i="8412"/>
  <c r="Z10" i="8412" s="1"/>
  <c r="Y11" i="8412"/>
  <c r="AA11" i="8412" s="1"/>
  <c r="X15" i="8412"/>
  <c r="Z15" i="8412" s="1"/>
  <c r="Y26" i="8412"/>
  <c r="AA26" i="8412" s="1"/>
  <c r="X27" i="8412"/>
  <c r="Z27" i="8412" s="1"/>
  <c r="X16" i="8412"/>
  <c r="Z16" i="8412" s="1"/>
  <c r="F8" i="8405"/>
  <c r="G8" i="8405"/>
  <c r="H8" i="8405"/>
  <c r="I8" i="8405"/>
  <c r="J8" i="8405"/>
  <c r="K8" i="8405"/>
  <c r="L8" i="8405"/>
  <c r="M8" i="8405"/>
  <c r="N8" i="8405"/>
  <c r="O8" i="8405"/>
  <c r="P8" i="8405"/>
  <c r="Q8" i="8405"/>
  <c r="R8" i="8405"/>
  <c r="S8" i="8405"/>
  <c r="T8" i="8405"/>
  <c r="U8" i="8405"/>
  <c r="V8" i="8405"/>
  <c r="W8" i="8405"/>
  <c r="X8" i="8405"/>
  <c r="Y8" i="8405"/>
  <c r="Z8" i="8405"/>
  <c r="AA8" i="8405"/>
  <c r="AB8" i="8405"/>
  <c r="F8" i="8406"/>
  <c r="G8" i="8406"/>
  <c r="H8" i="8406"/>
  <c r="I8" i="8406"/>
  <c r="J8" i="8406"/>
  <c r="K8" i="8406"/>
  <c r="L8" i="8406"/>
  <c r="M8" i="8406"/>
  <c r="N8" i="8406"/>
  <c r="O8" i="8406"/>
  <c r="P8" i="8406"/>
  <c r="Q8" i="8406"/>
  <c r="R8" i="8406"/>
  <c r="S8" i="8406"/>
  <c r="T8" i="8406"/>
  <c r="U8" i="8406"/>
  <c r="V8" i="8406"/>
  <c r="W8" i="8406"/>
  <c r="X8" i="8406"/>
  <c r="Y8" i="8406"/>
  <c r="Z8" i="8406"/>
  <c r="AA8" i="8406"/>
  <c r="AB8" i="8406"/>
  <c r="AA30" i="8411" l="1"/>
  <c r="AA29" i="8411"/>
  <c r="Z30" i="8411"/>
  <c r="Z29" i="8411"/>
  <c r="AC30" i="8411" l="1"/>
  <c r="AB30" i="8411"/>
  <c r="Y30" i="8411"/>
  <c r="X30" i="8411"/>
  <c r="W30" i="8411"/>
  <c r="V30" i="8411"/>
  <c r="U30" i="8411"/>
  <c r="T30" i="8411"/>
  <c r="S30" i="8411"/>
  <c r="R30" i="8411"/>
  <c r="Q30" i="8411"/>
  <c r="P30" i="8411"/>
  <c r="O30" i="8411"/>
  <c r="N30" i="8411"/>
  <c r="M30" i="8411"/>
  <c r="L30" i="8411"/>
  <c r="K30" i="8411"/>
  <c r="J30" i="8411"/>
  <c r="I30" i="8411"/>
  <c r="H30" i="8411"/>
  <c r="G30" i="8411"/>
  <c r="F30" i="8411"/>
  <c r="E30" i="8411"/>
  <c r="D30" i="8411"/>
  <c r="C30" i="8411"/>
  <c r="AC29" i="8411"/>
  <c r="AB29" i="8411"/>
  <c r="Y29" i="8411"/>
  <c r="X29" i="8411"/>
  <c r="W29" i="8411"/>
  <c r="V29" i="8411"/>
  <c r="U29" i="8411"/>
  <c r="T29" i="8411"/>
  <c r="S29" i="8411"/>
  <c r="R29" i="8411"/>
  <c r="Q29" i="8411"/>
  <c r="P29" i="8411"/>
  <c r="O29" i="8411"/>
  <c r="N29" i="8411"/>
  <c r="M29" i="8411"/>
  <c r="L29" i="8411"/>
  <c r="K29" i="8411"/>
  <c r="J29" i="8411"/>
  <c r="I29" i="8411"/>
  <c r="H29" i="8411"/>
  <c r="G29" i="8411"/>
  <c r="F29" i="8411"/>
  <c r="E29" i="8411"/>
  <c r="D29" i="8411"/>
  <c r="C29" i="8411"/>
  <c r="Y28" i="8411"/>
  <c r="X28" i="8411"/>
  <c r="W28" i="8411"/>
  <c r="V28" i="8411"/>
  <c r="U28" i="8411"/>
  <c r="T28" i="8411"/>
  <c r="S28" i="8411"/>
  <c r="R28" i="8411"/>
  <c r="Q28" i="8411"/>
  <c r="P28" i="8411"/>
  <c r="O28" i="8411"/>
  <c r="N28" i="8411"/>
  <c r="M28" i="8411"/>
  <c r="L28" i="8411"/>
  <c r="K28" i="8411"/>
  <c r="J28" i="8411"/>
  <c r="I28" i="8411"/>
  <c r="H28" i="8411"/>
  <c r="G28" i="8411"/>
  <c r="F28" i="8411"/>
  <c r="E28" i="8411"/>
  <c r="D28" i="8411"/>
  <c r="C28" i="8411"/>
  <c r="Y27" i="8411"/>
  <c r="X27" i="8411"/>
  <c r="W27" i="8411"/>
  <c r="V27" i="8411"/>
  <c r="U27" i="8411"/>
  <c r="T27" i="8411"/>
  <c r="S27" i="8411"/>
  <c r="R27" i="8411"/>
  <c r="Q27" i="8411"/>
  <c r="P27" i="8411"/>
  <c r="O27" i="8411"/>
  <c r="N27" i="8411"/>
  <c r="M27" i="8411"/>
  <c r="L27" i="8411"/>
  <c r="K27" i="8411"/>
  <c r="J27" i="8411"/>
  <c r="I27" i="8411"/>
  <c r="H27" i="8411"/>
  <c r="G27" i="8411"/>
  <c r="F27" i="8411"/>
  <c r="E27" i="8411"/>
  <c r="D27" i="8411"/>
  <c r="C27" i="8411"/>
  <c r="Y26" i="8411"/>
  <c r="X26" i="8411"/>
  <c r="W26" i="8411"/>
  <c r="V26" i="8411"/>
  <c r="U26" i="8411"/>
  <c r="T26" i="8411"/>
  <c r="S26" i="8411"/>
  <c r="R26" i="8411"/>
  <c r="Q26" i="8411"/>
  <c r="P26" i="8411"/>
  <c r="O26" i="8411"/>
  <c r="N26" i="8411"/>
  <c r="M26" i="8411"/>
  <c r="L26" i="8411"/>
  <c r="K26" i="8411"/>
  <c r="J26" i="8411"/>
  <c r="I26" i="8411"/>
  <c r="H26" i="8411"/>
  <c r="G26" i="8411"/>
  <c r="F26" i="8411"/>
  <c r="E26" i="8411"/>
  <c r="D26" i="8411"/>
  <c r="C26" i="8411"/>
  <c r="Y25" i="8411"/>
  <c r="X25" i="8411"/>
  <c r="W25" i="8411"/>
  <c r="V25" i="8411"/>
  <c r="U25" i="8411"/>
  <c r="T25" i="8411"/>
  <c r="S25" i="8411"/>
  <c r="R25" i="8411"/>
  <c r="Q25" i="8411"/>
  <c r="P25" i="8411"/>
  <c r="O25" i="8411"/>
  <c r="N25" i="8411"/>
  <c r="M25" i="8411"/>
  <c r="L25" i="8411"/>
  <c r="K25" i="8411"/>
  <c r="J25" i="8411"/>
  <c r="I25" i="8411"/>
  <c r="H25" i="8411"/>
  <c r="G25" i="8411"/>
  <c r="F25" i="8411"/>
  <c r="E25" i="8411"/>
  <c r="D25" i="8411"/>
  <c r="C25" i="8411"/>
  <c r="Y24" i="8411"/>
  <c r="X24" i="8411"/>
  <c r="W24" i="8411"/>
  <c r="V24" i="8411"/>
  <c r="U24" i="8411"/>
  <c r="T24" i="8411"/>
  <c r="S24" i="8411"/>
  <c r="R24" i="8411"/>
  <c r="Q24" i="8411"/>
  <c r="P24" i="8411"/>
  <c r="O24" i="8411"/>
  <c r="N24" i="8411"/>
  <c r="M24" i="8411"/>
  <c r="L24" i="8411"/>
  <c r="K24" i="8411"/>
  <c r="J24" i="8411"/>
  <c r="I24" i="8411"/>
  <c r="H24" i="8411"/>
  <c r="G24" i="8411"/>
  <c r="F24" i="8411"/>
  <c r="E24" i="8411"/>
  <c r="D24" i="8411"/>
  <c r="C24" i="8411"/>
  <c r="Y23" i="8411"/>
  <c r="X23" i="8411"/>
  <c r="W23" i="8411"/>
  <c r="V23" i="8411"/>
  <c r="U23" i="8411"/>
  <c r="T23" i="8411"/>
  <c r="S23" i="8411"/>
  <c r="R23" i="8411"/>
  <c r="Q23" i="8411"/>
  <c r="P23" i="8411"/>
  <c r="O23" i="8411"/>
  <c r="N23" i="8411"/>
  <c r="M23" i="8411"/>
  <c r="L23" i="8411"/>
  <c r="K23" i="8411"/>
  <c r="J23" i="8411"/>
  <c r="I23" i="8411"/>
  <c r="H23" i="8411"/>
  <c r="G23" i="8411"/>
  <c r="F23" i="8411"/>
  <c r="E23" i="8411"/>
  <c r="D23" i="8411"/>
  <c r="C23" i="8411"/>
  <c r="Y22" i="8411"/>
  <c r="X22" i="8411"/>
  <c r="W22" i="8411"/>
  <c r="V22" i="8411"/>
  <c r="U22" i="8411"/>
  <c r="T22" i="8411"/>
  <c r="S22" i="8411"/>
  <c r="R22" i="8411"/>
  <c r="Q22" i="8411"/>
  <c r="P22" i="8411"/>
  <c r="O22" i="8411"/>
  <c r="N22" i="8411"/>
  <c r="M22" i="8411"/>
  <c r="L22" i="8411"/>
  <c r="K22" i="8411"/>
  <c r="J22" i="8411"/>
  <c r="I22" i="8411"/>
  <c r="H22" i="8411"/>
  <c r="G22" i="8411"/>
  <c r="F22" i="8411"/>
  <c r="E22" i="8411"/>
  <c r="D22" i="8411"/>
  <c r="C22" i="8411"/>
  <c r="Y21" i="8411"/>
  <c r="X21" i="8411"/>
  <c r="W21" i="8411"/>
  <c r="V21" i="8411"/>
  <c r="U21" i="8411"/>
  <c r="T21" i="8411"/>
  <c r="S21" i="8411"/>
  <c r="R21" i="8411"/>
  <c r="Q21" i="8411"/>
  <c r="P21" i="8411"/>
  <c r="O21" i="8411"/>
  <c r="N21" i="8411"/>
  <c r="M21" i="8411"/>
  <c r="L21" i="8411"/>
  <c r="K21" i="8411"/>
  <c r="J21" i="8411"/>
  <c r="I21" i="8411"/>
  <c r="H21" i="8411"/>
  <c r="G21" i="8411"/>
  <c r="F21" i="8411"/>
  <c r="E21" i="8411"/>
  <c r="D21" i="8411"/>
  <c r="C21" i="8411"/>
  <c r="Y20" i="8411"/>
  <c r="X20" i="8411"/>
  <c r="W20" i="8411"/>
  <c r="V20" i="8411"/>
  <c r="U20" i="8411"/>
  <c r="T20" i="8411"/>
  <c r="S20" i="8411"/>
  <c r="R20" i="8411"/>
  <c r="Q20" i="8411"/>
  <c r="P20" i="8411"/>
  <c r="O20" i="8411"/>
  <c r="N20" i="8411"/>
  <c r="M20" i="8411"/>
  <c r="L20" i="8411"/>
  <c r="K20" i="8411"/>
  <c r="J20" i="8411"/>
  <c r="I20" i="8411"/>
  <c r="H20" i="8411"/>
  <c r="G20" i="8411"/>
  <c r="F20" i="8411"/>
  <c r="E20" i="8411"/>
  <c r="D20" i="8411"/>
  <c r="C20" i="8411"/>
  <c r="Y19" i="8411"/>
  <c r="X19" i="8411"/>
  <c r="W19" i="8411"/>
  <c r="V19" i="8411"/>
  <c r="U19" i="8411"/>
  <c r="T19" i="8411"/>
  <c r="S19" i="8411"/>
  <c r="R19" i="8411"/>
  <c r="Q19" i="8411"/>
  <c r="P19" i="8411"/>
  <c r="O19" i="8411"/>
  <c r="N19" i="8411"/>
  <c r="M19" i="8411"/>
  <c r="L19" i="8411"/>
  <c r="K19" i="8411"/>
  <c r="J19" i="8411"/>
  <c r="I19" i="8411"/>
  <c r="H19" i="8411"/>
  <c r="G19" i="8411"/>
  <c r="F19" i="8411"/>
  <c r="E19" i="8411"/>
  <c r="D19" i="8411"/>
  <c r="C19" i="8411"/>
  <c r="Y18" i="8411"/>
  <c r="X18" i="8411"/>
  <c r="W18" i="8411"/>
  <c r="V18" i="8411"/>
  <c r="U18" i="8411"/>
  <c r="T18" i="8411"/>
  <c r="S18" i="8411"/>
  <c r="R18" i="8411"/>
  <c r="Q18" i="8411"/>
  <c r="P18" i="8411"/>
  <c r="O18" i="8411"/>
  <c r="N18" i="8411"/>
  <c r="M18" i="8411"/>
  <c r="L18" i="8411"/>
  <c r="K18" i="8411"/>
  <c r="J18" i="8411"/>
  <c r="I18" i="8411"/>
  <c r="H18" i="8411"/>
  <c r="G18" i="8411"/>
  <c r="F18" i="8411"/>
  <c r="E18" i="8411"/>
  <c r="D18" i="8411"/>
  <c r="C18" i="8411"/>
  <c r="Y17" i="8411"/>
  <c r="X17" i="8411"/>
  <c r="W17" i="8411"/>
  <c r="V17" i="8411"/>
  <c r="U17" i="8411"/>
  <c r="T17" i="8411"/>
  <c r="S17" i="8411"/>
  <c r="R17" i="8411"/>
  <c r="Q17" i="8411"/>
  <c r="P17" i="8411"/>
  <c r="O17" i="8411"/>
  <c r="N17" i="8411"/>
  <c r="M17" i="8411"/>
  <c r="L17" i="8411"/>
  <c r="K17" i="8411"/>
  <c r="J17" i="8411"/>
  <c r="I17" i="8411"/>
  <c r="H17" i="8411"/>
  <c r="G17" i="8411"/>
  <c r="F17" i="8411"/>
  <c r="E17" i="8411"/>
  <c r="D17" i="8411"/>
  <c r="C17" i="8411"/>
  <c r="Y16" i="8411"/>
  <c r="X16" i="8411"/>
  <c r="W16" i="8411"/>
  <c r="V16" i="8411"/>
  <c r="U16" i="8411"/>
  <c r="T16" i="8411"/>
  <c r="S16" i="8411"/>
  <c r="R16" i="8411"/>
  <c r="Q16" i="8411"/>
  <c r="P16" i="8411"/>
  <c r="O16" i="8411"/>
  <c r="N16" i="8411"/>
  <c r="M16" i="8411"/>
  <c r="L16" i="8411"/>
  <c r="K16" i="8411"/>
  <c r="J16" i="8411"/>
  <c r="I16" i="8411"/>
  <c r="H16" i="8411"/>
  <c r="G16" i="8411"/>
  <c r="F16" i="8411"/>
  <c r="E16" i="8411"/>
  <c r="D16" i="8411"/>
  <c r="C16" i="8411"/>
  <c r="Y15" i="8411"/>
  <c r="X15" i="8411"/>
  <c r="W15" i="8411"/>
  <c r="V15" i="8411"/>
  <c r="U15" i="8411"/>
  <c r="T15" i="8411"/>
  <c r="S15" i="8411"/>
  <c r="R15" i="8411"/>
  <c r="Q15" i="8411"/>
  <c r="P15" i="8411"/>
  <c r="O15" i="8411"/>
  <c r="N15" i="8411"/>
  <c r="M15" i="8411"/>
  <c r="L15" i="8411"/>
  <c r="K15" i="8411"/>
  <c r="J15" i="8411"/>
  <c r="I15" i="8411"/>
  <c r="H15" i="8411"/>
  <c r="G15" i="8411"/>
  <c r="F15" i="8411"/>
  <c r="E15" i="8411"/>
  <c r="D15" i="8411"/>
  <c r="C15" i="8411"/>
  <c r="Y14" i="8411"/>
  <c r="X14" i="8411"/>
  <c r="W14" i="8411"/>
  <c r="V14" i="8411"/>
  <c r="U14" i="8411"/>
  <c r="T14" i="8411"/>
  <c r="S14" i="8411"/>
  <c r="R14" i="8411"/>
  <c r="Q14" i="8411"/>
  <c r="P14" i="8411"/>
  <c r="O14" i="8411"/>
  <c r="N14" i="8411"/>
  <c r="M14" i="8411"/>
  <c r="L14" i="8411"/>
  <c r="K14" i="8411"/>
  <c r="J14" i="8411"/>
  <c r="I14" i="8411"/>
  <c r="H14" i="8411"/>
  <c r="G14" i="8411"/>
  <c r="F14" i="8411"/>
  <c r="E14" i="8411"/>
  <c r="D14" i="8411"/>
  <c r="C14" i="8411"/>
  <c r="Y13" i="8411"/>
  <c r="X13" i="8411"/>
  <c r="W13" i="8411"/>
  <c r="V13" i="8411"/>
  <c r="U13" i="8411"/>
  <c r="T13" i="8411"/>
  <c r="S13" i="8411"/>
  <c r="R13" i="8411"/>
  <c r="Q13" i="8411"/>
  <c r="P13" i="8411"/>
  <c r="O13" i="8411"/>
  <c r="N13" i="8411"/>
  <c r="M13" i="8411"/>
  <c r="L13" i="8411"/>
  <c r="K13" i="8411"/>
  <c r="J13" i="8411"/>
  <c r="I13" i="8411"/>
  <c r="H13" i="8411"/>
  <c r="G13" i="8411"/>
  <c r="F13" i="8411"/>
  <c r="E13" i="8411"/>
  <c r="D13" i="8411"/>
  <c r="C13" i="8411"/>
  <c r="Y12" i="8411"/>
  <c r="X12" i="8411"/>
  <c r="W12" i="8411"/>
  <c r="V12" i="8411"/>
  <c r="U12" i="8411"/>
  <c r="T12" i="8411"/>
  <c r="S12" i="8411"/>
  <c r="R12" i="8411"/>
  <c r="Q12" i="8411"/>
  <c r="P12" i="8411"/>
  <c r="O12" i="8411"/>
  <c r="N12" i="8411"/>
  <c r="M12" i="8411"/>
  <c r="L12" i="8411"/>
  <c r="K12" i="8411"/>
  <c r="J12" i="8411"/>
  <c r="I12" i="8411"/>
  <c r="H12" i="8411"/>
  <c r="G12" i="8411"/>
  <c r="F12" i="8411"/>
  <c r="E12" i="8411"/>
  <c r="D12" i="8411"/>
  <c r="C12" i="8411"/>
  <c r="Y11" i="8411"/>
  <c r="X11" i="8411"/>
  <c r="W11" i="8411"/>
  <c r="V11" i="8411"/>
  <c r="U11" i="8411"/>
  <c r="T11" i="8411"/>
  <c r="S11" i="8411"/>
  <c r="R11" i="8411"/>
  <c r="Q11" i="8411"/>
  <c r="P11" i="8411"/>
  <c r="O11" i="8411"/>
  <c r="N11" i="8411"/>
  <c r="M11" i="8411"/>
  <c r="L11" i="8411"/>
  <c r="K11" i="8411"/>
  <c r="J11" i="8411"/>
  <c r="I11" i="8411"/>
  <c r="H11" i="8411"/>
  <c r="G11" i="8411"/>
  <c r="F11" i="8411"/>
  <c r="E11" i="8411"/>
  <c r="D11" i="8411"/>
  <c r="C11" i="8411"/>
  <c r="Y10" i="8411"/>
  <c r="X10" i="8411"/>
  <c r="W10" i="8411"/>
  <c r="V10" i="8411"/>
  <c r="U10" i="8411"/>
  <c r="T10" i="8411"/>
  <c r="S10" i="8411"/>
  <c r="R10" i="8411"/>
  <c r="Q10" i="8411"/>
  <c r="P10" i="8411"/>
  <c r="O10" i="8411"/>
  <c r="N10" i="8411"/>
  <c r="M10" i="8411"/>
  <c r="L10" i="8411"/>
  <c r="K10" i="8411"/>
  <c r="J10" i="8411"/>
  <c r="I10" i="8411"/>
  <c r="H10" i="8411"/>
  <c r="G10" i="8411"/>
  <c r="F10" i="8411"/>
  <c r="E10" i="8411"/>
  <c r="D10" i="8411"/>
  <c r="C10" i="8411"/>
  <c r="Y9" i="8411"/>
  <c r="X9" i="8411"/>
  <c r="W9" i="8411"/>
  <c r="V9" i="8411"/>
  <c r="U9" i="8411"/>
  <c r="T9" i="8411"/>
  <c r="S9" i="8411"/>
  <c r="R9" i="8411"/>
  <c r="Q9" i="8411"/>
  <c r="P9" i="8411"/>
  <c r="O9" i="8411"/>
  <c r="N9" i="8411"/>
  <c r="M9" i="8411"/>
  <c r="L9" i="8411"/>
  <c r="K9" i="8411"/>
  <c r="J9" i="8411"/>
  <c r="I9" i="8411"/>
  <c r="H9" i="8411"/>
  <c r="G9" i="8411"/>
  <c r="F9" i="8411"/>
  <c r="E9" i="8411"/>
  <c r="D9" i="8411"/>
  <c r="C9" i="8411"/>
  <c r="Y8" i="8411"/>
  <c r="X8" i="8411"/>
  <c r="W8" i="8411"/>
  <c r="V8" i="8411"/>
  <c r="U8" i="8411"/>
  <c r="T8" i="8411"/>
  <c r="S8" i="8411"/>
  <c r="R8" i="8411"/>
  <c r="Q8" i="8411"/>
  <c r="P8" i="8411"/>
  <c r="O8" i="8411"/>
  <c r="N8" i="8411"/>
  <c r="M8" i="8411"/>
  <c r="L8" i="8411"/>
  <c r="K8" i="8411"/>
  <c r="J8" i="8411"/>
  <c r="I8" i="8411"/>
  <c r="H8" i="8411"/>
  <c r="G8" i="8411"/>
  <c r="F8" i="8411"/>
  <c r="E8" i="8411"/>
  <c r="D8" i="8411"/>
  <c r="C8" i="8411"/>
  <c r="AA10" i="8411" l="1"/>
  <c r="AC10" i="8411" s="1"/>
  <c r="AA18" i="8411"/>
  <c r="AC18" i="8411" s="1"/>
  <c r="AA26" i="8411"/>
  <c r="AC26" i="8411" s="1"/>
  <c r="Z8" i="8411"/>
  <c r="AB8" i="8411" s="1"/>
  <c r="AA9" i="8411"/>
  <c r="AC9" i="8411" s="1"/>
  <c r="Z16" i="8411"/>
  <c r="AB16" i="8411" s="1"/>
  <c r="Z24" i="8411"/>
  <c r="AB24" i="8411" s="1"/>
  <c r="AA25" i="8411"/>
  <c r="AC25" i="8411" s="1"/>
  <c r="AA17" i="8411"/>
  <c r="AC17" i="8411" s="1"/>
  <c r="AA24" i="8411"/>
  <c r="AC24" i="8411" s="1"/>
  <c r="Z9" i="8411"/>
  <c r="AB9" i="8411" s="1"/>
  <c r="Z25" i="8411"/>
  <c r="AB25" i="8411" s="1"/>
  <c r="Z19" i="8411"/>
  <c r="AB19" i="8411" s="1"/>
  <c r="Z17" i="8411"/>
  <c r="AB17" i="8411" s="1"/>
  <c r="AA28" i="8411"/>
  <c r="AC28" i="8411" s="1"/>
  <c r="Z7" i="8411"/>
  <c r="AB7" i="8411" s="1"/>
  <c r="AA8" i="8411"/>
  <c r="AC8" i="8411" s="1"/>
  <c r="Z15" i="8411"/>
  <c r="AB15" i="8411" s="1"/>
  <c r="AA16" i="8411"/>
  <c r="AC16" i="8411" s="1"/>
  <c r="Z6" i="8411"/>
  <c r="AB6" i="8411" s="1"/>
  <c r="AA7" i="8411"/>
  <c r="AC7" i="8411" s="1"/>
  <c r="Z14" i="8411"/>
  <c r="AB14" i="8411" s="1"/>
  <c r="AA15" i="8411"/>
  <c r="AC15" i="8411" s="1"/>
  <c r="Z22" i="8411"/>
  <c r="AB22" i="8411" s="1"/>
  <c r="AA23" i="8411"/>
  <c r="AC23" i="8411" s="1"/>
  <c r="Z23" i="8411"/>
  <c r="AB23" i="8411" s="1"/>
  <c r="AA6" i="8411"/>
  <c r="AC6" i="8411" s="1"/>
  <c r="Z13" i="8411"/>
  <c r="AB13" i="8411" s="1"/>
  <c r="AA14" i="8411"/>
  <c r="AC14" i="8411" s="1"/>
  <c r="Z21" i="8411"/>
  <c r="AB21" i="8411" s="1"/>
  <c r="AA22" i="8411"/>
  <c r="AC22" i="8411" s="1"/>
  <c r="Z12" i="8411"/>
  <c r="AB12" i="8411" s="1"/>
  <c r="AA13" i="8411"/>
  <c r="AC13" i="8411" s="1"/>
  <c r="Z20" i="8411"/>
  <c r="AB20" i="8411" s="1"/>
  <c r="AA21" i="8411"/>
  <c r="AC21" i="8411" s="1"/>
  <c r="AA20" i="8411"/>
  <c r="AC20" i="8411" s="1"/>
  <c r="Z27" i="8411"/>
  <c r="AB27" i="8411" s="1"/>
  <c r="Z11" i="8411"/>
  <c r="AB11" i="8411" s="1"/>
  <c r="AA12" i="8411"/>
  <c r="AC12" i="8411" s="1"/>
  <c r="Z10" i="8411"/>
  <c r="AB10" i="8411" s="1"/>
  <c r="AA11" i="8411"/>
  <c r="AC11" i="8411" s="1"/>
  <c r="Z18" i="8411"/>
  <c r="AB18" i="8411" s="1"/>
  <c r="AA19" i="8411"/>
  <c r="AC19" i="8411" s="1"/>
  <c r="Z26" i="8411"/>
  <c r="AB26" i="8411" s="1"/>
  <c r="AA27" i="8411"/>
  <c r="AC27" i="8411" s="1"/>
  <c r="Z28" i="8411"/>
  <c r="AB28" i="8411" s="1"/>
  <c r="Y30" i="8410" l="1"/>
  <c r="X30" i="8410"/>
  <c r="W30" i="8410"/>
  <c r="V30" i="8410"/>
  <c r="U30" i="8410"/>
  <c r="T30" i="8410"/>
  <c r="S30" i="8410"/>
  <c r="R30" i="8410"/>
  <c r="Q30" i="8410"/>
  <c r="P30" i="8410"/>
  <c r="O30" i="8410"/>
  <c r="N30" i="8410"/>
  <c r="M30" i="8410"/>
  <c r="L30" i="8410"/>
  <c r="K30" i="8410"/>
  <c r="J30" i="8410"/>
  <c r="I30" i="8410"/>
  <c r="H30" i="8410"/>
  <c r="G30" i="8410"/>
  <c r="F30" i="8410"/>
  <c r="E30" i="8410"/>
  <c r="D30" i="8410"/>
  <c r="C30" i="8410"/>
  <c r="Y29" i="8410"/>
  <c r="X29" i="8410"/>
  <c r="W29" i="8410"/>
  <c r="V29" i="8410"/>
  <c r="U29" i="8410"/>
  <c r="T29" i="8410"/>
  <c r="S29" i="8410"/>
  <c r="R29" i="8410"/>
  <c r="Q29" i="8410"/>
  <c r="P29" i="8410"/>
  <c r="O29" i="8410"/>
  <c r="N29" i="8410"/>
  <c r="M29" i="8410"/>
  <c r="L29" i="8410"/>
  <c r="K29" i="8410"/>
  <c r="J29" i="8410"/>
  <c r="I29" i="8410"/>
  <c r="H29" i="8410"/>
  <c r="G29" i="8410"/>
  <c r="F29" i="8410"/>
  <c r="E29" i="8410"/>
  <c r="D29" i="8410"/>
  <c r="C29" i="8410"/>
  <c r="Y28" i="8410"/>
  <c r="X28" i="8410"/>
  <c r="W28" i="8410"/>
  <c r="V28" i="8410"/>
  <c r="U28" i="8410"/>
  <c r="T28" i="8410"/>
  <c r="S28" i="8410"/>
  <c r="R28" i="8410"/>
  <c r="Q28" i="8410"/>
  <c r="P28" i="8410"/>
  <c r="O28" i="8410"/>
  <c r="N28" i="8410"/>
  <c r="M28" i="8410"/>
  <c r="L28" i="8410"/>
  <c r="K28" i="8410"/>
  <c r="J28" i="8410"/>
  <c r="I28" i="8410"/>
  <c r="H28" i="8410"/>
  <c r="G28" i="8410"/>
  <c r="F28" i="8410"/>
  <c r="E28" i="8410"/>
  <c r="D28" i="8410"/>
  <c r="C28" i="8410"/>
  <c r="Y27" i="8410"/>
  <c r="X27" i="8410"/>
  <c r="W27" i="8410"/>
  <c r="V27" i="8410"/>
  <c r="U27" i="8410"/>
  <c r="T27" i="8410"/>
  <c r="S27" i="8410"/>
  <c r="R27" i="8410"/>
  <c r="Q27" i="8410"/>
  <c r="P27" i="8410"/>
  <c r="O27" i="8410"/>
  <c r="N27" i="8410"/>
  <c r="M27" i="8410"/>
  <c r="L27" i="8410"/>
  <c r="K27" i="8410"/>
  <c r="J27" i="8410"/>
  <c r="I27" i="8410"/>
  <c r="H27" i="8410"/>
  <c r="G27" i="8410"/>
  <c r="F27" i="8410"/>
  <c r="E27" i="8410"/>
  <c r="D27" i="8410"/>
  <c r="C27" i="8410"/>
  <c r="Y26" i="8410"/>
  <c r="X26" i="8410"/>
  <c r="W26" i="8410"/>
  <c r="V26" i="8410"/>
  <c r="U26" i="8410"/>
  <c r="T26" i="8410"/>
  <c r="S26" i="8410"/>
  <c r="R26" i="8410"/>
  <c r="Q26" i="8410"/>
  <c r="P26" i="8410"/>
  <c r="O26" i="8410"/>
  <c r="N26" i="8410"/>
  <c r="M26" i="8410"/>
  <c r="L26" i="8410"/>
  <c r="K26" i="8410"/>
  <c r="J26" i="8410"/>
  <c r="I26" i="8410"/>
  <c r="H26" i="8410"/>
  <c r="G26" i="8410"/>
  <c r="F26" i="8410"/>
  <c r="E26" i="8410"/>
  <c r="D26" i="8410"/>
  <c r="C26" i="8410"/>
  <c r="Y25" i="8410"/>
  <c r="X25" i="8410"/>
  <c r="W25" i="8410"/>
  <c r="V25" i="8410"/>
  <c r="U25" i="8410"/>
  <c r="T25" i="8410"/>
  <c r="S25" i="8410"/>
  <c r="R25" i="8410"/>
  <c r="Q25" i="8410"/>
  <c r="P25" i="8410"/>
  <c r="O25" i="8410"/>
  <c r="N25" i="8410"/>
  <c r="M25" i="8410"/>
  <c r="L25" i="8410"/>
  <c r="K25" i="8410"/>
  <c r="J25" i="8410"/>
  <c r="I25" i="8410"/>
  <c r="H25" i="8410"/>
  <c r="G25" i="8410"/>
  <c r="F25" i="8410"/>
  <c r="E25" i="8410"/>
  <c r="D25" i="8410"/>
  <c r="C25" i="8410"/>
  <c r="Y24" i="8410"/>
  <c r="X24" i="8410"/>
  <c r="W24" i="8410"/>
  <c r="V24" i="8410"/>
  <c r="U24" i="8410"/>
  <c r="T24" i="8410"/>
  <c r="S24" i="8410"/>
  <c r="R24" i="8410"/>
  <c r="Q24" i="8410"/>
  <c r="P24" i="8410"/>
  <c r="O24" i="8410"/>
  <c r="N24" i="8410"/>
  <c r="M24" i="8410"/>
  <c r="L24" i="8410"/>
  <c r="K24" i="8410"/>
  <c r="J24" i="8410"/>
  <c r="I24" i="8410"/>
  <c r="H24" i="8410"/>
  <c r="G24" i="8410"/>
  <c r="F24" i="8410"/>
  <c r="E24" i="8410"/>
  <c r="D24" i="8410"/>
  <c r="C24" i="8410"/>
  <c r="Y23" i="8410"/>
  <c r="X23" i="8410"/>
  <c r="W23" i="8410"/>
  <c r="V23" i="8410"/>
  <c r="U23" i="8410"/>
  <c r="T23" i="8410"/>
  <c r="S23" i="8410"/>
  <c r="R23" i="8410"/>
  <c r="Q23" i="8410"/>
  <c r="P23" i="8410"/>
  <c r="O23" i="8410"/>
  <c r="N23" i="8410"/>
  <c r="M23" i="8410"/>
  <c r="L23" i="8410"/>
  <c r="K23" i="8410"/>
  <c r="J23" i="8410"/>
  <c r="I23" i="8410"/>
  <c r="H23" i="8410"/>
  <c r="G23" i="8410"/>
  <c r="F23" i="8410"/>
  <c r="E23" i="8410"/>
  <c r="D23" i="8410"/>
  <c r="C23" i="8410"/>
  <c r="Y22" i="8410"/>
  <c r="X22" i="8410"/>
  <c r="W22" i="8410"/>
  <c r="V22" i="8410"/>
  <c r="U22" i="8410"/>
  <c r="T22" i="8410"/>
  <c r="S22" i="8410"/>
  <c r="R22" i="8410"/>
  <c r="Q22" i="8410"/>
  <c r="P22" i="8410"/>
  <c r="O22" i="8410"/>
  <c r="N22" i="8410"/>
  <c r="M22" i="8410"/>
  <c r="L22" i="8410"/>
  <c r="K22" i="8410"/>
  <c r="J22" i="8410"/>
  <c r="I22" i="8410"/>
  <c r="H22" i="8410"/>
  <c r="G22" i="8410"/>
  <c r="F22" i="8410"/>
  <c r="E22" i="8410"/>
  <c r="D22" i="8410"/>
  <c r="C22" i="8410"/>
  <c r="Y21" i="8410"/>
  <c r="X21" i="8410"/>
  <c r="W21" i="8410"/>
  <c r="V21" i="8410"/>
  <c r="U21" i="8410"/>
  <c r="T21" i="8410"/>
  <c r="S21" i="8410"/>
  <c r="R21" i="8410"/>
  <c r="Q21" i="8410"/>
  <c r="P21" i="8410"/>
  <c r="O21" i="8410"/>
  <c r="N21" i="8410"/>
  <c r="M21" i="8410"/>
  <c r="L21" i="8410"/>
  <c r="K21" i="8410"/>
  <c r="J21" i="8410"/>
  <c r="I21" i="8410"/>
  <c r="H21" i="8410"/>
  <c r="G21" i="8410"/>
  <c r="F21" i="8410"/>
  <c r="E21" i="8410"/>
  <c r="D21" i="8410"/>
  <c r="C21" i="8410"/>
  <c r="Y20" i="8410"/>
  <c r="X20" i="8410"/>
  <c r="W20" i="8410"/>
  <c r="V20" i="8410"/>
  <c r="U20" i="8410"/>
  <c r="T20" i="8410"/>
  <c r="S20" i="8410"/>
  <c r="R20" i="8410"/>
  <c r="Q20" i="8410"/>
  <c r="P20" i="8410"/>
  <c r="O20" i="8410"/>
  <c r="N20" i="8410"/>
  <c r="M20" i="8410"/>
  <c r="L20" i="8410"/>
  <c r="K20" i="8410"/>
  <c r="J20" i="8410"/>
  <c r="I20" i="8410"/>
  <c r="H20" i="8410"/>
  <c r="G20" i="8410"/>
  <c r="F20" i="8410"/>
  <c r="E20" i="8410"/>
  <c r="D20" i="8410"/>
  <c r="C20" i="8410"/>
  <c r="Y19" i="8410"/>
  <c r="X19" i="8410"/>
  <c r="W19" i="8410"/>
  <c r="V19" i="8410"/>
  <c r="U19" i="8410"/>
  <c r="T19" i="8410"/>
  <c r="S19" i="8410"/>
  <c r="R19" i="8410"/>
  <c r="Q19" i="8410"/>
  <c r="P19" i="8410"/>
  <c r="O19" i="8410"/>
  <c r="N19" i="8410"/>
  <c r="M19" i="8410"/>
  <c r="L19" i="8410"/>
  <c r="K19" i="8410"/>
  <c r="J19" i="8410"/>
  <c r="I19" i="8410"/>
  <c r="H19" i="8410"/>
  <c r="G19" i="8410"/>
  <c r="F19" i="8410"/>
  <c r="E19" i="8410"/>
  <c r="D19" i="8410"/>
  <c r="C19" i="8410"/>
  <c r="Y18" i="8410"/>
  <c r="X18" i="8410"/>
  <c r="W18" i="8410"/>
  <c r="V18" i="8410"/>
  <c r="U18" i="8410"/>
  <c r="T18" i="8410"/>
  <c r="S18" i="8410"/>
  <c r="R18" i="8410"/>
  <c r="Q18" i="8410"/>
  <c r="P18" i="8410"/>
  <c r="O18" i="8410"/>
  <c r="N18" i="8410"/>
  <c r="M18" i="8410"/>
  <c r="L18" i="8410"/>
  <c r="K18" i="8410"/>
  <c r="J18" i="8410"/>
  <c r="I18" i="8410"/>
  <c r="H18" i="8410"/>
  <c r="G18" i="8410"/>
  <c r="F18" i="8410"/>
  <c r="E18" i="8410"/>
  <c r="D18" i="8410"/>
  <c r="C18" i="8410"/>
  <c r="Y17" i="8410"/>
  <c r="X17" i="8410"/>
  <c r="W17" i="8410"/>
  <c r="V17" i="8410"/>
  <c r="U17" i="8410"/>
  <c r="T17" i="8410"/>
  <c r="S17" i="8410"/>
  <c r="R17" i="8410"/>
  <c r="Q17" i="8410"/>
  <c r="P17" i="8410"/>
  <c r="O17" i="8410"/>
  <c r="N17" i="8410"/>
  <c r="M17" i="8410"/>
  <c r="L17" i="8410"/>
  <c r="K17" i="8410"/>
  <c r="J17" i="8410"/>
  <c r="I17" i="8410"/>
  <c r="H17" i="8410"/>
  <c r="G17" i="8410"/>
  <c r="F17" i="8410"/>
  <c r="E17" i="8410"/>
  <c r="D17" i="8410"/>
  <c r="C17" i="8410"/>
  <c r="Y16" i="8410"/>
  <c r="X16" i="8410"/>
  <c r="W16" i="8410"/>
  <c r="V16" i="8410"/>
  <c r="U16" i="8410"/>
  <c r="T16" i="8410"/>
  <c r="S16" i="8410"/>
  <c r="R16" i="8410"/>
  <c r="Q16" i="8410"/>
  <c r="P16" i="8410"/>
  <c r="O16" i="8410"/>
  <c r="N16" i="8410"/>
  <c r="M16" i="8410"/>
  <c r="L16" i="8410"/>
  <c r="K16" i="8410"/>
  <c r="J16" i="8410"/>
  <c r="I16" i="8410"/>
  <c r="H16" i="8410"/>
  <c r="G16" i="8410"/>
  <c r="F16" i="8410"/>
  <c r="E16" i="8410"/>
  <c r="D16" i="8410"/>
  <c r="C16" i="8410"/>
  <c r="Y15" i="8410"/>
  <c r="X15" i="8410"/>
  <c r="W15" i="8410"/>
  <c r="V15" i="8410"/>
  <c r="U15" i="8410"/>
  <c r="T15" i="8410"/>
  <c r="S15" i="8410"/>
  <c r="R15" i="8410"/>
  <c r="Q15" i="8410"/>
  <c r="P15" i="8410"/>
  <c r="O15" i="8410"/>
  <c r="N15" i="8410"/>
  <c r="M15" i="8410"/>
  <c r="L15" i="8410"/>
  <c r="K15" i="8410"/>
  <c r="J15" i="8410"/>
  <c r="I15" i="8410"/>
  <c r="H15" i="8410"/>
  <c r="G15" i="8410"/>
  <c r="F15" i="8410"/>
  <c r="E15" i="8410"/>
  <c r="D15" i="8410"/>
  <c r="C15" i="8410"/>
  <c r="Y14" i="8410"/>
  <c r="X14" i="8410"/>
  <c r="W14" i="8410"/>
  <c r="V14" i="8410"/>
  <c r="U14" i="8410"/>
  <c r="T14" i="8410"/>
  <c r="S14" i="8410"/>
  <c r="R14" i="8410"/>
  <c r="Q14" i="8410"/>
  <c r="P14" i="8410"/>
  <c r="O14" i="8410"/>
  <c r="N14" i="8410"/>
  <c r="M14" i="8410"/>
  <c r="L14" i="8410"/>
  <c r="K14" i="8410"/>
  <c r="J14" i="8410"/>
  <c r="I14" i="8410"/>
  <c r="H14" i="8410"/>
  <c r="G14" i="8410"/>
  <c r="F14" i="8410"/>
  <c r="E14" i="8410"/>
  <c r="D14" i="8410"/>
  <c r="C14" i="8410"/>
  <c r="Y13" i="8410"/>
  <c r="X13" i="8410"/>
  <c r="W13" i="8410"/>
  <c r="V13" i="8410"/>
  <c r="U13" i="8410"/>
  <c r="T13" i="8410"/>
  <c r="S13" i="8410"/>
  <c r="R13" i="8410"/>
  <c r="Q13" i="8410"/>
  <c r="P13" i="8410"/>
  <c r="O13" i="8410"/>
  <c r="N13" i="8410"/>
  <c r="M13" i="8410"/>
  <c r="L13" i="8410"/>
  <c r="K13" i="8410"/>
  <c r="J13" i="8410"/>
  <c r="I13" i="8410"/>
  <c r="H13" i="8410"/>
  <c r="G13" i="8410"/>
  <c r="F13" i="8410"/>
  <c r="E13" i="8410"/>
  <c r="D13" i="8410"/>
  <c r="C13" i="8410"/>
  <c r="Y12" i="8410"/>
  <c r="X12" i="8410"/>
  <c r="W12" i="8410"/>
  <c r="V12" i="8410"/>
  <c r="U12" i="8410"/>
  <c r="T12" i="8410"/>
  <c r="S12" i="8410"/>
  <c r="R12" i="8410"/>
  <c r="Q12" i="8410"/>
  <c r="P12" i="8410"/>
  <c r="O12" i="8410"/>
  <c r="N12" i="8410"/>
  <c r="M12" i="8410"/>
  <c r="L12" i="8410"/>
  <c r="K12" i="8410"/>
  <c r="J12" i="8410"/>
  <c r="I12" i="8410"/>
  <c r="H12" i="8410"/>
  <c r="G12" i="8410"/>
  <c r="F12" i="8410"/>
  <c r="E12" i="8410"/>
  <c r="D12" i="8410"/>
  <c r="C12" i="8410"/>
  <c r="Y11" i="8410"/>
  <c r="X11" i="8410"/>
  <c r="W11" i="8410"/>
  <c r="V11" i="8410"/>
  <c r="U11" i="8410"/>
  <c r="T11" i="8410"/>
  <c r="S11" i="8410"/>
  <c r="R11" i="8410"/>
  <c r="Q11" i="8410"/>
  <c r="P11" i="8410"/>
  <c r="O11" i="8410"/>
  <c r="N11" i="8410"/>
  <c r="M11" i="8410"/>
  <c r="L11" i="8410"/>
  <c r="K11" i="8410"/>
  <c r="J11" i="8410"/>
  <c r="I11" i="8410"/>
  <c r="H11" i="8410"/>
  <c r="G11" i="8410"/>
  <c r="F11" i="8410"/>
  <c r="E11" i="8410"/>
  <c r="D11" i="8410"/>
  <c r="C11" i="8410"/>
  <c r="Y10" i="8410"/>
  <c r="X10" i="8410"/>
  <c r="W10" i="8410"/>
  <c r="V10" i="8410"/>
  <c r="U10" i="8410"/>
  <c r="T10" i="8410"/>
  <c r="S10" i="8410"/>
  <c r="R10" i="8410"/>
  <c r="Q10" i="8410"/>
  <c r="P10" i="8410"/>
  <c r="O10" i="8410"/>
  <c r="N10" i="8410"/>
  <c r="M10" i="8410"/>
  <c r="L10" i="8410"/>
  <c r="K10" i="8410"/>
  <c r="J10" i="8410"/>
  <c r="I10" i="8410"/>
  <c r="H10" i="8410"/>
  <c r="G10" i="8410"/>
  <c r="F10" i="8410"/>
  <c r="E10" i="8410"/>
  <c r="D10" i="8410"/>
  <c r="C10" i="8410"/>
  <c r="Y9" i="8410"/>
  <c r="X9" i="8410"/>
  <c r="W9" i="8410"/>
  <c r="V9" i="8410"/>
  <c r="U9" i="8410"/>
  <c r="T9" i="8410"/>
  <c r="S9" i="8410"/>
  <c r="R9" i="8410"/>
  <c r="Q9" i="8410"/>
  <c r="P9" i="8410"/>
  <c r="O9" i="8410"/>
  <c r="N9" i="8410"/>
  <c r="M9" i="8410"/>
  <c r="L9" i="8410"/>
  <c r="K9" i="8410"/>
  <c r="J9" i="8410"/>
  <c r="I9" i="8410"/>
  <c r="H9" i="8410"/>
  <c r="G9" i="8410"/>
  <c r="F9" i="8410"/>
  <c r="E9" i="8410"/>
  <c r="D9" i="8410"/>
  <c r="C9" i="8410"/>
  <c r="Y8" i="8410"/>
  <c r="X8" i="8410"/>
  <c r="W8" i="8410"/>
  <c r="V8" i="8410"/>
  <c r="U8" i="8410"/>
  <c r="T8" i="8410"/>
  <c r="S8" i="8410"/>
  <c r="R8" i="8410"/>
  <c r="Q8" i="8410"/>
  <c r="P8" i="8410"/>
  <c r="O8" i="8410"/>
  <c r="N8" i="8410"/>
  <c r="M8" i="8410"/>
  <c r="L8" i="8410"/>
  <c r="K8" i="8410"/>
  <c r="J8" i="8410"/>
  <c r="I8" i="8410"/>
  <c r="H8" i="8410"/>
  <c r="G8" i="8410"/>
  <c r="F8" i="8410"/>
  <c r="E8" i="8410"/>
  <c r="D8" i="8410"/>
  <c r="C8" i="8410"/>
  <c r="AA30" i="8410"/>
  <c r="AC30" i="8410" s="1"/>
  <c r="Z30" i="8410"/>
  <c r="AB30" i="8410" s="1"/>
  <c r="AA29" i="8410"/>
  <c r="AC29" i="8410" s="1"/>
  <c r="Z29" i="8410"/>
  <c r="AB29" i="8410" s="1"/>
  <c r="AA27" i="8410"/>
  <c r="AC27" i="8410" s="1"/>
  <c r="Z27" i="8410"/>
  <c r="AB27" i="8410" s="1"/>
  <c r="AA13" i="8410"/>
  <c r="AC13" i="8410" s="1"/>
  <c r="Z13" i="8410"/>
  <c r="AB13" i="8410" s="1"/>
  <c r="AD29" i="8407"/>
  <c r="AF29" i="8407" s="1"/>
  <c r="AA8" i="8408"/>
  <c r="Z8" i="8408"/>
  <c r="Y8" i="8408"/>
  <c r="X8" i="8408"/>
  <c r="W8" i="8408"/>
  <c r="V8" i="8408"/>
  <c r="U8" i="8408"/>
  <c r="T8" i="8408"/>
  <c r="S8" i="8408"/>
  <c r="R8" i="8408"/>
  <c r="Q8" i="8408"/>
  <c r="P8" i="8408"/>
  <c r="O8" i="8408"/>
  <c r="N8" i="8408"/>
  <c r="M8" i="8408"/>
  <c r="L8" i="8408"/>
  <c r="K8" i="8408"/>
  <c r="J8" i="8408"/>
  <c r="I8" i="8408"/>
  <c r="H8" i="8408"/>
  <c r="G8" i="8408"/>
  <c r="F8" i="8408"/>
  <c r="E8" i="8408"/>
  <c r="AA9" i="8409"/>
  <c r="AA10" i="8409"/>
  <c r="AA11" i="8409"/>
  <c r="AA12" i="8409"/>
  <c r="AA13" i="8409"/>
  <c r="AA14" i="8409"/>
  <c r="AA15" i="8409"/>
  <c r="AA16" i="8409"/>
  <c r="AA17" i="8409"/>
  <c r="AA18" i="8409"/>
  <c r="AA19" i="8409"/>
  <c r="AA20" i="8409"/>
  <c r="AA21" i="8409"/>
  <c r="AA22" i="8409"/>
  <c r="AA23" i="8409"/>
  <c r="AA24" i="8409"/>
  <c r="AA25" i="8409"/>
  <c r="AA26" i="8409"/>
  <c r="AA27" i="8409"/>
  <c r="AA28" i="8409"/>
  <c r="AA29" i="8409"/>
  <c r="AA30" i="8409"/>
  <c r="Z9" i="8409"/>
  <c r="Z10" i="8409"/>
  <c r="Z11" i="8409"/>
  <c r="Z12" i="8409"/>
  <c r="Z13" i="8409"/>
  <c r="Z14" i="8409"/>
  <c r="Z15" i="8409"/>
  <c r="Z16" i="8409"/>
  <c r="Z17" i="8409"/>
  <c r="Z18" i="8409"/>
  <c r="Z19" i="8409"/>
  <c r="Z20" i="8409"/>
  <c r="Z21" i="8409"/>
  <c r="Z22" i="8409"/>
  <c r="Z23" i="8409"/>
  <c r="Z24" i="8409"/>
  <c r="Z25" i="8409"/>
  <c r="Z26" i="8409"/>
  <c r="Z27" i="8409"/>
  <c r="Z28" i="8409"/>
  <c r="Z29" i="8409"/>
  <c r="Z30" i="8409"/>
  <c r="Y9" i="8409"/>
  <c r="Y10" i="8409"/>
  <c r="Y11" i="8409"/>
  <c r="Y12" i="8409"/>
  <c r="Y13" i="8409"/>
  <c r="Y14" i="8409"/>
  <c r="Y15" i="8409"/>
  <c r="Y16" i="8409"/>
  <c r="Y17" i="8409"/>
  <c r="Y18" i="8409"/>
  <c r="Y19" i="8409"/>
  <c r="Y20" i="8409"/>
  <c r="Y21" i="8409"/>
  <c r="Y22" i="8409"/>
  <c r="Y23" i="8409"/>
  <c r="Y24" i="8409"/>
  <c r="Y25" i="8409"/>
  <c r="Y26" i="8409"/>
  <c r="Y27" i="8409"/>
  <c r="Y28" i="8409"/>
  <c r="Y29" i="8409"/>
  <c r="Y30" i="8409"/>
  <c r="X9" i="8409"/>
  <c r="X10" i="8409"/>
  <c r="X11" i="8409"/>
  <c r="X12" i="8409"/>
  <c r="X13" i="8409"/>
  <c r="X14" i="8409"/>
  <c r="X15" i="8409"/>
  <c r="X16" i="8409"/>
  <c r="X17" i="8409"/>
  <c r="X18" i="8409"/>
  <c r="X19" i="8409"/>
  <c r="X20" i="8409"/>
  <c r="X21" i="8409"/>
  <c r="X22" i="8409"/>
  <c r="X23" i="8409"/>
  <c r="X24" i="8409"/>
  <c r="X25" i="8409"/>
  <c r="X26" i="8409"/>
  <c r="X27" i="8409"/>
  <c r="X28" i="8409"/>
  <c r="X29" i="8409"/>
  <c r="X30" i="8409"/>
  <c r="W9" i="8409"/>
  <c r="W10" i="8409"/>
  <c r="W11" i="8409"/>
  <c r="W12" i="8409"/>
  <c r="W13" i="8409"/>
  <c r="W14" i="8409"/>
  <c r="W15" i="8409"/>
  <c r="W16" i="8409"/>
  <c r="W17" i="8409"/>
  <c r="W18" i="8409"/>
  <c r="W19" i="8409"/>
  <c r="W20" i="8409"/>
  <c r="W21" i="8409"/>
  <c r="W22" i="8409"/>
  <c r="W23" i="8409"/>
  <c r="W24" i="8409"/>
  <c r="W25" i="8409"/>
  <c r="W26" i="8409"/>
  <c r="W27" i="8409"/>
  <c r="W28" i="8409"/>
  <c r="W29" i="8409"/>
  <c r="W30" i="8409"/>
  <c r="V9" i="8409"/>
  <c r="V10" i="8409"/>
  <c r="V11" i="8409"/>
  <c r="V12" i="8409"/>
  <c r="V13" i="8409"/>
  <c r="V14" i="8409"/>
  <c r="V15" i="8409"/>
  <c r="V16" i="8409"/>
  <c r="V17" i="8409"/>
  <c r="V18" i="8409"/>
  <c r="V19" i="8409"/>
  <c r="V20" i="8409"/>
  <c r="V21" i="8409"/>
  <c r="V22" i="8409"/>
  <c r="V23" i="8409"/>
  <c r="V24" i="8409"/>
  <c r="V25" i="8409"/>
  <c r="V26" i="8409"/>
  <c r="V27" i="8409"/>
  <c r="V28" i="8409"/>
  <c r="V29" i="8409"/>
  <c r="V30" i="8409"/>
  <c r="U9" i="8409"/>
  <c r="U10" i="8409"/>
  <c r="U11" i="8409"/>
  <c r="U12" i="8409"/>
  <c r="U13" i="8409"/>
  <c r="U14" i="8409"/>
  <c r="U15" i="8409"/>
  <c r="U16" i="8409"/>
  <c r="U17" i="8409"/>
  <c r="U18" i="8409"/>
  <c r="U19" i="8409"/>
  <c r="U20" i="8409"/>
  <c r="U21" i="8409"/>
  <c r="U22" i="8409"/>
  <c r="U23" i="8409"/>
  <c r="U24" i="8409"/>
  <c r="U25" i="8409"/>
  <c r="U26" i="8409"/>
  <c r="U27" i="8409"/>
  <c r="U28" i="8409"/>
  <c r="U29" i="8409"/>
  <c r="U30" i="8409"/>
  <c r="T9" i="8409"/>
  <c r="T10" i="8409"/>
  <c r="T11" i="8409"/>
  <c r="T12" i="8409"/>
  <c r="T13" i="8409"/>
  <c r="T14" i="8409"/>
  <c r="T15" i="8409"/>
  <c r="T16" i="8409"/>
  <c r="T17" i="8409"/>
  <c r="T18" i="8409"/>
  <c r="T19" i="8409"/>
  <c r="T20" i="8409"/>
  <c r="T21" i="8409"/>
  <c r="T22" i="8409"/>
  <c r="T23" i="8409"/>
  <c r="T24" i="8409"/>
  <c r="T25" i="8409"/>
  <c r="T26" i="8409"/>
  <c r="T27" i="8409"/>
  <c r="T28" i="8409"/>
  <c r="T29" i="8409"/>
  <c r="T30" i="8409"/>
  <c r="S9" i="8409"/>
  <c r="S10" i="8409"/>
  <c r="S11" i="8409"/>
  <c r="S12" i="8409"/>
  <c r="S13" i="8409"/>
  <c r="S14" i="8409"/>
  <c r="S15" i="8409"/>
  <c r="S16" i="8409"/>
  <c r="S17" i="8409"/>
  <c r="S18" i="8409"/>
  <c r="S19" i="8409"/>
  <c r="S20" i="8409"/>
  <c r="S21" i="8409"/>
  <c r="S22" i="8409"/>
  <c r="S23" i="8409"/>
  <c r="S24" i="8409"/>
  <c r="S25" i="8409"/>
  <c r="S26" i="8409"/>
  <c r="S27" i="8409"/>
  <c r="S28" i="8409"/>
  <c r="S29" i="8409"/>
  <c r="S30" i="8409"/>
  <c r="P9" i="8409"/>
  <c r="P10" i="8409"/>
  <c r="P11" i="8409"/>
  <c r="P12" i="8409"/>
  <c r="P13" i="8409"/>
  <c r="P14" i="8409"/>
  <c r="P15" i="8409"/>
  <c r="P16" i="8409"/>
  <c r="P17" i="8409"/>
  <c r="P18" i="8409"/>
  <c r="P19" i="8409"/>
  <c r="P20" i="8409"/>
  <c r="P21" i="8409"/>
  <c r="P22" i="8409"/>
  <c r="P23" i="8409"/>
  <c r="P24" i="8409"/>
  <c r="P25" i="8409"/>
  <c r="P26" i="8409"/>
  <c r="P27" i="8409"/>
  <c r="P28" i="8409"/>
  <c r="P29" i="8409"/>
  <c r="P30" i="8409"/>
  <c r="O9" i="8409"/>
  <c r="O10" i="8409"/>
  <c r="O11" i="8409"/>
  <c r="O12" i="8409"/>
  <c r="O13" i="8409"/>
  <c r="O14" i="8409"/>
  <c r="O15" i="8409"/>
  <c r="O16" i="8409"/>
  <c r="O17" i="8409"/>
  <c r="O18" i="8409"/>
  <c r="O19" i="8409"/>
  <c r="O20" i="8409"/>
  <c r="O21" i="8409"/>
  <c r="O22" i="8409"/>
  <c r="O23" i="8409"/>
  <c r="O24" i="8409"/>
  <c r="O25" i="8409"/>
  <c r="O26" i="8409"/>
  <c r="O27" i="8409"/>
  <c r="O28" i="8409"/>
  <c r="O29" i="8409"/>
  <c r="O30" i="8409"/>
  <c r="N9" i="8409"/>
  <c r="N10" i="8409"/>
  <c r="N11" i="8409"/>
  <c r="N12" i="8409"/>
  <c r="N13" i="8409"/>
  <c r="N14" i="8409"/>
  <c r="N15" i="8409"/>
  <c r="N16" i="8409"/>
  <c r="N17" i="8409"/>
  <c r="N18" i="8409"/>
  <c r="N19" i="8409"/>
  <c r="N20" i="8409"/>
  <c r="N21" i="8409"/>
  <c r="N22" i="8409"/>
  <c r="N23" i="8409"/>
  <c r="N24" i="8409"/>
  <c r="N25" i="8409"/>
  <c r="N26" i="8409"/>
  <c r="N27" i="8409"/>
  <c r="N28" i="8409"/>
  <c r="N29" i="8409"/>
  <c r="N30" i="8409"/>
  <c r="M9" i="8409"/>
  <c r="M10" i="8409"/>
  <c r="M11" i="8409"/>
  <c r="M12" i="8409"/>
  <c r="M13" i="8409"/>
  <c r="M14" i="8409"/>
  <c r="M15" i="8409"/>
  <c r="M16" i="8409"/>
  <c r="M17" i="8409"/>
  <c r="M18" i="8409"/>
  <c r="M19" i="8409"/>
  <c r="M20" i="8409"/>
  <c r="M21" i="8409"/>
  <c r="M22" i="8409"/>
  <c r="M23" i="8409"/>
  <c r="M24" i="8409"/>
  <c r="M25" i="8409"/>
  <c r="M26" i="8409"/>
  <c r="M27" i="8409"/>
  <c r="M28" i="8409"/>
  <c r="M29" i="8409"/>
  <c r="M30" i="8409"/>
  <c r="L9" i="8409"/>
  <c r="L10" i="8409"/>
  <c r="L11" i="8409"/>
  <c r="L12" i="8409"/>
  <c r="L13" i="8409"/>
  <c r="L14" i="8409"/>
  <c r="L15" i="8409"/>
  <c r="L16" i="8409"/>
  <c r="L17" i="8409"/>
  <c r="L18" i="8409"/>
  <c r="L19" i="8409"/>
  <c r="L20" i="8409"/>
  <c r="L21" i="8409"/>
  <c r="L22" i="8409"/>
  <c r="L23" i="8409"/>
  <c r="L24" i="8409"/>
  <c r="L25" i="8409"/>
  <c r="L26" i="8409"/>
  <c r="L27" i="8409"/>
  <c r="L28" i="8409"/>
  <c r="L29" i="8409"/>
  <c r="L30" i="8409"/>
  <c r="K9" i="8409"/>
  <c r="K10" i="8409"/>
  <c r="K11" i="8409"/>
  <c r="K12" i="8409"/>
  <c r="K13" i="8409"/>
  <c r="K14" i="8409"/>
  <c r="K15" i="8409"/>
  <c r="K16" i="8409"/>
  <c r="K17" i="8409"/>
  <c r="K18" i="8409"/>
  <c r="K19" i="8409"/>
  <c r="K20" i="8409"/>
  <c r="K21" i="8409"/>
  <c r="K22" i="8409"/>
  <c r="K23" i="8409"/>
  <c r="K24" i="8409"/>
  <c r="K25" i="8409"/>
  <c r="K26" i="8409"/>
  <c r="K27" i="8409"/>
  <c r="K28" i="8409"/>
  <c r="K29" i="8409"/>
  <c r="K30" i="8409"/>
  <c r="J9" i="8409"/>
  <c r="J10" i="8409"/>
  <c r="J11" i="8409"/>
  <c r="J12" i="8409"/>
  <c r="J13" i="8409"/>
  <c r="J14" i="8409"/>
  <c r="J15" i="8409"/>
  <c r="J16" i="8409"/>
  <c r="J17" i="8409"/>
  <c r="J18" i="8409"/>
  <c r="J19" i="8409"/>
  <c r="J20" i="8409"/>
  <c r="J21" i="8409"/>
  <c r="J22" i="8409"/>
  <c r="J23" i="8409"/>
  <c r="J24" i="8409"/>
  <c r="J25" i="8409"/>
  <c r="J26" i="8409"/>
  <c r="J27" i="8409"/>
  <c r="J28" i="8409"/>
  <c r="J29" i="8409"/>
  <c r="J30" i="8409"/>
  <c r="I9" i="8409"/>
  <c r="I10" i="8409"/>
  <c r="I11" i="8409"/>
  <c r="I12" i="8409"/>
  <c r="I13" i="8409"/>
  <c r="I14" i="8409"/>
  <c r="I15" i="8409"/>
  <c r="I16" i="8409"/>
  <c r="I17" i="8409"/>
  <c r="I18" i="8409"/>
  <c r="I19" i="8409"/>
  <c r="I20" i="8409"/>
  <c r="I21" i="8409"/>
  <c r="I22" i="8409"/>
  <c r="I23" i="8409"/>
  <c r="I24" i="8409"/>
  <c r="I25" i="8409"/>
  <c r="I26" i="8409"/>
  <c r="I27" i="8409"/>
  <c r="I28" i="8409"/>
  <c r="I29" i="8409"/>
  <c r="I30" i="8409"/>
  <c r="H9" i="8409"/>
  <c r="H10" i="8409"/>
  <c r="H11" i="8409"/>
  <c r="H12" i="8409"/>
  <c r="H13" i="8409"/>
  <c r="H14" i="8409"/>
  <c r="H15" i="8409"/>
  <c r="H16" i="8409"/>
  <c r="H17" i="8409"/>
  <c r="H18" i="8409"/>
  <c r="H19" i="8409"/>
  <c r="H20" i="8409"/>
  <c r="H21" i="8409"/>
  <c r="H22" i="8409"/>
  <c r="H23" i="8409"/>
  <c r="H24" i="8409"/>
  <c r="H25" i="8409"/>
  <c r="H26" i="8409"/>
  <c r="H27" i="8409"/>
  <c r="H28" i="8409"/>
  <c r="H29" i="8409"/>
  <c r="H30" i="8409"/>
  <c r="G9" i="8409"/>
  <c r="G10" i="8409"/>
  <c r="G11" i="8409"/>
  <c r="G12" i="8409"/>
  <c r="G13" i="8409"/>
  <c r="G14" i="8409"/>
  <c r="G15" i="8409"/>
  <c r="G16" i="8409"/>
  <c r="G17" i="8409"/>
  <c r="G18" i="8409"/>
  <c r="G19" i="8409"/>
  <c r="G20" i="8409"/>
  <c r="G21" i="8409"/>
  <c r="G22" i="8409"/>
  <c r="G23" i="8409"/>
  <c r="G24" i="8409"/>
  <c r="G25" i="8409"/>
  <c r="G26" i="8409"/>
  <c r="G27" i="8409"/>
  <c r="G28" i="8409"/>
  <c r="G29" i="8409"/>
  <c r="G30" i="8409"/>
  <c r="F9" i="8409"/>
  <c r="F10" i="8409"/>
  <c r="F11" i="8409"/>
  <c r="F12" i="8409"/>
  <c r="F13" i="8409"/>
  <c r="F14" i="8409"/>
  <c r="F15" i="8409"/>
  <c r="F16" i="8409"/>
  <c r="F17" i="8409"/>
  <c r="F18" i="8409"/>
  <c r="F19" i="8409"/>
  <c r="F20" i="8409"/>
  <c r="F21" i="8409"/>
  <c r="F22" i="8409"/>
  <c r="F23" i="8409"/>
  <c r="F24" i="8409"/>
  <c r="F25" i="8409"/>
  <c r="F26" i="8409"/>
  <c r="F27" i="8409"/>
  <c r="F28" i="8409"/>
  <c r="F29" i="8409"/>
  <c r="F30" i="8409"/>
  <c r="E9" i="8409"/>
  <c r="E10" i="8409"/>
  <c r="E11" i="8409"/>
  <c r="E12" i="8409"/>
  <c r="E13" i="8409"/>
  <c r="E14" i="8409"/>
  <c r="E15" i="8409"/>
  <c r="E16" i="8409"/>
  <c r="E17" i="8409"/>
  <c r="E18" i="8409"/>
  <c r="E19" i="8409"/>
  <c r="E20" i="8409"/>
  <c r="E21" i="8409"/>
  <c r="E22" i="8409"/>
  <c r="E23" i="8409"/>
  <c r="E24" i="8409"/>
  <c r="E25" i="8409"/>
  <c r="E26" i="8409"/>
  <c r="E27" i="8409"/>
  <c r="E28" i="8409"/>
  <c r="E29" i="8409"/>
  <c r="E30" i="8409"/>
  <c r="D9" i="8409"/>
  <c r="D10" i="8409"/>
  <c r="D11" i="8409"/>
  <c r="D12" i="8409"/>
  <c r="D13" i="8409"/>
  <c r="D14" i="8409"/>
  <c r="D15" i="8409"/>
  <c r="D16" i="8409"/>
  <c r="D17" i="8409"/>
  <c r="D18" i="8409"/>
  <c r="D19" i="8409"/>
  <c r="D20" i="8409"/>
  <c r="D21" i="8409"/>
  <c r="D22" i="8409"/>
  <c r="D23" i="8409"/>
  <c r="D24" i="8409"/>
  <c r="D25" i="8409"/>
  <c r="D26" i="8409"/>
  <c r="D27" i="8409"/>
  <c r="D28" i="8409"/>
  <c r="D29" i="8409"/>
  <c r="D30" i="8409"/>
  <c r="C9" i="8409"/>
  <c r="C10" i="8409"/>
  <c r="C11" i="8409"/>
  <c r="C12" i="8409"/>
  <c r="C13" i="8409"/>
  <c r="C14" i="8409"/>
  <c r="C15" i="8409"/>
  <c r="C16" i="8409"/>
  <c r="C17" i="8409"/>
  <c r="C18" i="8409"/>
  <c r="C19" i="8409"/>
  <c r="C20" i="8409"/>
  <c r="C21" i="8409"/>
  <c r="C22" i="8409"/>
  <c r="C23" i="8409"/>
  <c r="C24" i="8409"/>
  <c r="C25" i="8409"/>
  <c r="C26" i="8409"/>
  <c r="C27" i="8409"/>
  <c r="C28" i="8409"/>
  <c r="C29" i="8409"/>
  <c r="C30" i="8409"/>
  <c r="AA8" i="8409"/>
  <c r="C8" i="8409"/>
  <c r="D8" i="8409"/>
  <c r="E8" i="8409"/>
  <c r="F8" i="8409"/>
  <c r="G8" i="8409"/>
  <c r="H8" i="8409"/>
  <c r="I8" i="8409"/>
  <c r="J8" i="8409"/>
  <c r="K8" i="8409"/>
  <c r="L8" i="8409"/>
  <c r="M8" i="8409"/>
  <c r="N8" i="8409"/>
  <c r="O8" i="8409"/>
  <c r="P8" i="8409"/>
  <c r="Q8" i="8409"/>
  <c r="R8" i="8409"/>
  <c r="S8" i="8409"/>
  <c r="T8" i="8409"/>
  <c r="U8" i="8409"/>
  <c r="V8" i="8409"/>
  <c r="W8" i="8409"/>
  <c r="X8" i="8409"/>
  <c r="Y8" i="8409"/>
  <c r="Z8" i="8409"/>
  <c r="AC30" i="8409"/>
  <c r="AE30" i="8409" s="1"/>
  <c r="AB30" i="8409"/>
  <c r="AD30" i="8409" s="1"/>
  <c r="AC29" i="8409"/>
  <c r="AE29" i="8409" s="1"/>
  <c r="AB29" i="8409"/>
  <c r="AD29" i="8409" s="1"/>
  <c r="AC27" i="8409"/>
  <c r="AE27" i="8409" s="1"/>
  <c r="AB27" i="8409"/>
  <c r="AD27" i="8409" s="1"/>
  <c r="AC13" i="8409"/>
  <c r="AE13" i="8409" s="1"/>
  <c r="AB13" i="8409"/>
  <c r="AD13" i="8409" s="1"/>
  <c r="AC30" i="8408"/>
  <c r="AE30" i="8408" s="1"/>
  <c r="AB30" i="8408"/>
  <c r="AD30" i="8408" s="1"/>
  <c r="AA30" i="8408"/>
  <c r="Z30" i="8408"/>
  <c r="Y30" i="8408"/>
  <c r="X30" i="8408"/>
  <c r="W30" i="8408"/>
  <c r="V30" i="8408"/>
  <c r="U30" i="8408"/>
  <c r="T30" i="8408"/>
  <c r="S30" i="8408"/>
  <c r="R30" i="8408"/>
  <c r="Q30" i="8408"/>
  <c r="P30" i="8408"/>
  <c r="O30" i="8408"/>
  <c r="N30" i="8408"/>
  <c r="M30" i="8408"/>
  <c r="L30" i="8408"/>
  <c r="K30" i="8408"/>
  <c r="J30" i="8408"/>
  <c r="I30" i="8408"/>
  <c r="H30" i="8408"/>
  <c r="G30" i="8408"/>
  <c r="F30" i="8408"/>
  <c r="E30" i="8408"/>
  <c r="D30" i="8408"/>
  <c r="C30" i="8408"/>
  <c r="AC29" i="8408"/>
  <c r="AE29" i="8408" s="1"/>
  <c r="AB29" i="8408"/>
  <c r="AD29" i="8408" s="1"/>
  <c r="AA29" i="8408"/>
  <c r="Z29" i="8408"/>
  <c r="Y29" i="8408"/>
  <c r="X29" i="8408"/>
  <c r="W29" i="8408"/>
  <c r="V29" i="8408"/>
  <c r="U29" i="8408"/>
  <c r="T29" i="8408"/>
  <c r="S29" i="8408"/>
  <c r="R29" i="8408"/>
  <c r="Q29" i="8408"/>
  <c r="P29" i="8408"/>
  <c r="O29" i="8408"/>
  <c r="N29" i="8408"/>
  <c r="M29" i="8408"/>
  <c r="L29" i="8408"/>
  <c r="K29" i="8408"/>
  <c r="J29" i="8408"/>
  <c r="I29" i="8408"/>
  <c r="H29" i="8408"/>
  <c r="G29" i="8408"/>
  <c r="F29" i="8408"/>
  <c r="E29" i="8408"/>
  <c r="D29" i="8408"/>
  <c r="C29" i="8408"/>
  <c r="AA28" i="8408"/>
  <c r="Z28" i="8408"/>
  <c r="Y28" i="8408"/>
  <c r="X28" i="8408"/>
  <c r="W28" i="8408"/>
  <c r="V28" i="8408"/>
  <c r="U28" i="8408"/>
  <c r="T28" i="8408"/>
  <c r="S28" i="8408"/>
  <c r="R28" i="8408"/>
  <c r="Q28" i="8408"/>
  <c r="P28" i="8408"/>
  <c r="O28" i="8408"/>
  <c r="N28" i="8408"/>
  <c r="M28" i="8408"/>
  <c r="L28" i="8408"/>
  <c r="K28" i="8408"/>
  <c r="J28" i="8408"/>
  <c r="I28" i="8408"/>
  <c r="H28" i="8408"/>
  <c r="G28" i="8408"/>
  <c r="F28" i="8408"/>
  <c r="E28" i="8408"/>
  <c r="D28" i="8408"/>
  <c r="C28" i="8408"/>
  <c r="AC27" i="8408"/>
  <c r="AE27" i="8408" s="1"/>
  <c r="AB27" i="8408"/>
  <c r="AD27" i="8408" s="1"/>
  <c r="AA27" i="8408"/>
  <c r="Z27" i="8408"/>
  <c r="Y27" i="8408"/>
  <c r="X27" i="8408"/>
  <c r="W27" i="8408"/>
  <c r="V27" i="8408"/>
  <c r="U27" i="8408"/>
  <c r="T27" i="8408"/>
  <c r="S27" i="8408"/>
  <c r="R27" i="8408"/>
  <c r="Q27" i="8408"/>
  <c r="P27" i="8408"/>
  <c r="O27" i="8408"/>
  <c r="N27" i="8408"/>
  <c r="M27" i="8408"/>
  <c r="L27" i="8408"/>
  <c r="K27" i="8408"/>
  <c r="J27" i="8408"/>
  <c r="I27" i="8408"/>
  <c r="H27" i="8408"/>
  <c r="G27" i="8408"/>
  <c r="F27" i="8408"/>
  <c r="E27" i="8408"/>
  <c r="D27" i="8408"/>
  <c r="C27" i="8408"/>
  <c r="AA26" i="8408"/>
  <c r="Z26" i="8408"/>
  <c r="Y26" i="8408"/>
  <c r="X26" i="8408"/>
  <c r="W26" i="8408"/>
  <c r="V26" i="8408"/>
  <c r="U26" i="8408"/>
  <c r="T26" i="8408"/>
  <c r="S26" i="8408"/>
  <c r="R26" i="8408"/>
  <c r="Q26" i="8408"/>
  <c r="P26" i="8408"/>
  <c r="O26" i="8408"/>
  <c r="N26" i="8408"/>
  <c r="M26" i="8408"/>
  <c r="L26" i="8408"/>
  <c r="K26" i="8408"/>
  <c r="J26" i="8408"/>
  <c r="I26" i="8408"/>
  <c r="H26" i="8408"/>
  <c r="G26" i="8408"/>
  <c r="F26" i="8408"/>
  <c r="E26" i="8408"/>
  <c r="D26" i="8408"/>
  <c r="C26" i="8408"/>
  <c r="AA25" i="8408"/>
  <c r="Z25" i="8408"/>
  <c r="Y25" i="8408"/>
  <c r="X25" i="8408"/>
  <c r="W25" i="8408"/>
  <c r="V25" i="8408"/>
  <c r="U25" i="8408"/>
  <c r="T25" i="8408"/>
  <c r="S25" i="8408"/>
  <c r="R25" i="8408"/>
  <c r="Q25" i="8408"/>
  <c r="P25" i="8408"/>
  <c r="O25" i="8408"/>
  <c r="N25" i="8408"/>
  <c r="M25" i="8408"/>
  <c r="L25" i="8408"/>
  <c r="K25" i="8408"/>
  <c r="J25" i="8408"/>
  <c r="I25" i="8408"/>
  <c r="H25" i="8408"/>
  <c r="G25" i="8408"/>
  <c r="F25" i="8408"/>
  <c r="E25" i="8408"/>
  <c r="D25" i="8408"/>
  <c r="C25" i="8408"/>
  <c r="AA24" i="8408"/>
  <c r="Z24" i="8408"/>
  <c r="Y24" i="8408"/>
  <c r="X24" i="8408"/>
  <c r="W24" i="8408"/>
  <c r="V24" i="8408"/>
  <c r="U24" i="8408"/>
  <c r="T24" i="8408"/>
  <c r="S24" i="8408"/>
  <c r="R24" i="8408"/>
  <c r="Q24" i="8408"/>
  <c r="P24" i="8408"/>
  <c r="O24" i="8408"/>
  <c r="N24" i="8408"/>
  <c r="M24" i="8408"/>
  <c r="L24" i="8408"/>
  <c r="K24" i="8408"/>
  <c r="J24" i="8408"/>
  <c r="I24" i="8408"/>
  <c r="H24" i="8408"/>
  <c r="G24" i="8408"/>
  <c r="F24" i="8408"/>
  <c r="E24" i="8408"/>
  <c r="D24" i="8408"/>
  <c r="C24" i="8408"/>
  <c r="AA23" i="8408"/>
  <c r="Z23" i="8408"/>
  <c r="Y23" i="8408"/>
  <c r="X23" i="8408"/>
  <c r="W23" i="8408"/>
  <c r="V23" i="8408"/>
  <c r="U23" i="8408"/>
  <c r="T23" i="8408"/>
  <c r="S23" i="8408"/>
  <c r="R23" i="8408"/>
  <c r="Q23" i="8408"/>
  <c r="P23" i="8408"/>
  <c r="O23" i="8408"/>
  <c r="N23" i="8408"/>
  <c r="M23" i="8408"/>
  <c r="L23" i="8408"/>
  <c r="K23" i="8408"/>
  <c r="J23" i="8408"/>
  <c r="I23" i="8408"/>
  <c r="H23" i="8408"/>
  <c r="G23" i="8408"/>
  <c r="F23" i="8408"/>
  <c r="E23" i="8408"/>
  <c r="D23" i="8408"/>
  <c r="C23" i="8408"/>
  <c r="AA22" i="8408"/>
  <c r="Z22" i="8408"/>
  <c r="Y22" i="8408"/>
  <c r="X22" i="8408"/>
  <c r="W22" i="8408"/>
  <c r="V22" i="8408"/>
  <c r="U22" i="8408"/>
  <c r="T22" i="8408"/>
  <c r="S22" i="8408"/>
  <c r="R22" i="8408"/>
  <c r="Q22" i="8408"/>
  <c r="P22" i="8408"/>
  <c r="O22" i="8408"/>
  <c r="N22" i="8408"/>
  <c r="M22" i="8408"/>
  <c r="L22" i="8408"/>
  <c r="K22" i="8408"/>
  <c r="J22" i="8408"/>
  <c r="I22" i="8408"/>
  <c r="H22" i="8408"/>
  <c r="G22" i="8408"/>
  <c r="F22" i="8408"/>
  <c r="E22" i="8408"/>
  <c r="D22" i="8408"/>
  <c r="C22" i="8408"/>
  <c r="AA21" i="8408"/>
  <c r="Z21" i="8408"/>
  <c r="Y21" i="8408"/>
  <c r="X21" i="8408"/>
  <c r="W21" i="8408"/>
  <c r="V21" i="8408"/>
  <c r="U21" i="8408"/>
  <c r="T21" i="8408"/>
  <c r="S21" i="8408"/>
  <c r="R21" i="8408"/>
  <c r="Q21" i="8408"/>
  <c r="P21" i="8408"/>
  <c r="O21" i="8408"/>
  <c r="N21" i="8408"/>
  <c r="M21" i="8408"/>
  <c r="L21" i="8408"/>
  <c r="K21" i="8408"/>
  <c r="J21" i="8408"/>
  <c r="I21" i="8408"/>
  <c r="H21" i="8408"/>
  <c r="G21" i="8408"/>
  <c r="F21" i="8408"/>
  <c r="E21" i="8408"/>
  <c r="D21" i="8408"/>
  <c r="C21" i="8408"/>
  <c r="AA20" i="8408"/>
  <c r="Z20" i="8408"/>
  <c r="Y20" i="8408"/>
  <c r="X20" i="8408"/>
  <c r="W20" i="8408"/>
  <c r="V20" i="8408"/>
  <c r="U20" i="8408"/>
  <c r="T20" i="8408"/>
  <c r="S20" i="8408"/>
  <c r="R20" i="8408"/>
  <c r="Q20" i="8408"/>
  <c r="P20" i="8408"/>
  <c r="O20" i="8408"/>
  <c r="N20" i="8408"/>
  <c r="M20" i="8408"/>
  <c r="L20" i="8408"/>
  <c r="K20" i="8408"/>
  <c r="J20" i="8408"/>
  <c r="I20" i="8408"/>
  <c r="H20" i="8408"/>
  <c r="G20" i="8408"/>
  <c r="F20" i="8408"/>
  <c r="E20" i="8408"/>
  <c r="D20" i="8408"/>
  <c r="C20" i="8408"/>
  <c r="AA19" i="8408"/>
  <c r="Z19" i="8408"/>
  <c r="Y19" i="8408"/>
  <c r="X19" i="8408"/>
  <c r="W19" i="8408"/>
  <c r="V19" i="8408"/>
  <c r="U19" i="8408"/>
  <c r="T19" i="8408"/>
  <c r="S19" i="8408"/>
  <c r="R19" i="8408"/>
  <c r="Q19" i="8408"/>
  <c r="P19" i="8408"/>
  <c r="O19" i="8408"/>
  <c r="N19" i="8408"/>
  <c r="M19" i="8408"/>
  <c r="L19" i="8408"/>
  <c r="K19" i="8408"/>
  <c r="J19" i="8408"/>
  <c r="I19" i="8408"/>
  <c r="H19" i="8408"/>
  <c r="G19" i="8408"/>
  <c r="F19" i="8408"/>
  <c r="E19" i="8408"/>
  <c r="D19" i="8408"/>
  <c r="C19" i="8408"/>
  <c r="AB16" i="8408"/>
  <c r="AD16" i="8408" s="1"/>
  <c r="AC16" i="8408"/>
  <c r="AE16" i="8408" s="1"/>
  <c r="AA17" i="8408"/>
  <c r="Z17" i="8408"/>
  <c r="Y17" i="8408"/>
  <c r="X17" i="8408"/>
  <c r="W17" i="8408"/>
  <c r="V17" i="8408"/>
  <c r="U17" i="8408"/>
  <c r="T17" i="8408"/>
  <c r="S17" i="8408"/>
  <c r="R17" i="8408"/>
  <c r="Q17" i="8408"/>
  <c r="P17" i="8408"/>
  <c r="O17" i="8408"/>
  <c r="N17" i="8408"/>
  <c r="M17" i="8408"/>
  <c r="L17" i="8408"/>
  <c r="K17" i="8408"/>
  <c r="J17" i="8408"/>
  <c r="I17" i="8408"/>
  <c r="H17" i="8408"/>
  <c r="G17" i="8408"/>
  <c r="F17" i="8408"/>
  <c r="E17" i="8408"/>
  <c r="D17" i="8408"/>
  <c r="C17" i="8408"/>
  <c r="AA16" i="8408"/>
  <c r="Z16" i="8408"/>
  <c r="Y16" i="8408"/>
  <c r="X16" i="8408"/>
  <c r="W16" i="8408"/>
  <c r="V16" i="8408"/>
  <c r="U16" i="8408"/>
  <c r="T16" i="8408"/>
  <c r="S16" i="8408"/>
  <c r="R16" i="8408"/>
  <c r="Q16" i="8408"/>
  <c r="P16" i="8408"/>
  <c r="O16" i="8408"/>
  <c r="N16" i="8408"/>
  <c r="M16" i="8408"/>
  <c r="L16" i="8408"/>
  <c r="K16" i="8408"/>
  <c r="J16" i="8408"/>
  <c r="I16" i="8408"/>
  <c r="H16" i="8408"/>
  <c r="G16" i="8408"/>
  <c r="F16" i="8408"/>
  <c r="E16" i="8408"/>
  <c r="D16" i="8408"/>
  <c r="C16" i="8408"/>
  <c r="AA15" i="8408"/>
  <c r="Z15" i="8408"/>
  <c r="Y15" i="8408"/>
  <c r="X15" i="8408"/>
  <c r="W15" i="8408"/>
  <c r="V15" i="8408"/>
  <c r="U15" i="8408"/>
  <c r="T15" i="8408"/>
  <c r="S15" i="8408"/>
  <c r="R15" i="8408"/>
  <c r="Q15" i="8408"/>
  <c r="P15" i="8408"/>
  <c r="O15" i="8408"/>
  <c r="N15" i="8408"/>
  <c r="M15" i="8408"/>
  <c r="L15" i="8408"/>
  <c r="K15" i="8408"/>
  <c r="J15" i="8408"/>
  <c r="I15" i="8408"/>
  <c r="H15" i="8408"/>
  <c r="G15" i="8408"/>
  <c r="F15" i="8408"/>
  <c r="E15" i="8408"/>
  <c r="D15" i="8408"/>
  <c r="C15" i="8408"/>
  <c r="AA14" i="8408"/>
  <c r="Z14" i="8408"/>
  <c r="Y14" i="8408"/>
  <c r="X14" i="8408"/>
  <c r="W14" i="8408"/>
  <c r="V14" i="8408"/>
  <c r="U14" i="8408"/>
  <c r="T14" i="8408"/>
  <c r="S14" i="8408"/>
  <c r="R14" i="8408"/>
  <c r="Q14" i="8408"/>
  <c r="P14" i="8408"/>
  <c r="O14" i="8408"/>
  <c r="N14" i="8408"/>
  <c r="M14" i="8408"/>
  <c r="L14" i="8408"/>
  <c r="K14" i="8408"/>
  <c r="J14" i="8408"/>
  <c r="I14" i="8408"/>
  <c r="H14" i="8408"/>
  <c r="G14" i="8408"/>
  <c r="F14" i="8408"/>
  <c r="E14" i="8408"/>
  <c r="D14" i="8408"/>
  <c r="C14" i="8408"/>
  <c r="AC13" i="8408"/>
  <c r="AE13" i="8408" s="1"/>
  <c r="AB13" i="8408"/>
  <c r="AD13" i="8408" s="1"/>
  <c r="AA13" i="8408"/>
  <c r="Z13" i="8408"/>
  <c r="Y13" i="8408"/>
  <c r="X13" i="8408"/>
  <c r="W13" i="8408"/>
  <c r="V13" i="8408"/>
  <c r="U13" i="8408"/>
  <c r="T13" i="8408"/>
  <c r="S13" i="8408"/>
  <c r="R13" i="8408"/>
  <c r="Q13" i="8408"/>
  <c r="P13" i="8408"/>
  <c r="O13" i="8408"/>
  <c r="N13" i="8408"/>
  <c r="M13" i="8408"/>
  <c r="L13" i="8408"/>
  <c r="K13" i="8408"/>
  <c r="J13" i="8408"/>
  <c r="I13" i="8408"/>
  <c r="H13" i="8408"/>
  <c r="G13" i="8408"/>
  <c r="F13" i="8408"/>
  <c r="E13" i="8408"/>
  <c r="D13" i="8408"/>
  <c r="C13" i="8408"/>
  <c r="AA12" i="8408"/>
  <c r="Z12" i="8408"/>
  <c r="Y12" i="8408"/>
  <c r="X12" i="8408"/>
  <c r="W12" i="8408"/>
  <c r="V12" i="8408"/>
  <c r="U12" i="8408"/>
  <c r="T12" i="8408"/>
  <c r="S12" i="8408"/>
  <c r="R12" i="8408"/>
  <c r="Q12" i="8408"/>
  <c r="P12" i="8408"/>
  <c r="O12" i="8408"/>
  <c r="N12" i="8408"/>
  <c r="M12" i="8408"/>
  <c r="L12" i="8408"/>
  <c r="K12" i="8408"/>
  <c r="J12" i="8408"/>
  <c r="I12" i="8408"/>
  <c r="H12" i="8408"/>
  <c r="G12" i="8408"/>
  <c r="F12" i="8408"/>
  <c r="E12" i="8408"/>
  <c r="D12" i="8408"/>
  <c r="C12" i="8408"/>
  <c r="AA11" i="8408"/>
  <c r="Z11" i="8408"/>
  <c r="Y11" i="8408"/>
  <c r="X11" i="8408"/>
  <c r="W11" i="8408"/>
  <c r="V11" i="8408"/>
  <c r="U11" i="8408"/>
  <c r="T11" i="8408"/>
  <c r="S11" i="8408"/>
  <c r="R11" i="8408"/>
  <c r="Q11" i="8408"/>
  <c r="P11" i="8408"/>
  <c r="O11" i="8408"/>
  <c r="N11" i="8408"/>
  <c r="M11" i="8408"/>
  <c r="L11" i="8408"/>
  <c r="K11" i="8408"/>
  <c r="J11" i="8408"/>
  <c r="I11" i="8408"/>
  <c r="H11" i="8408"/>
  <c r="G11" i="8408"/>
  <c r="F11" i="8408"/>
  <c r="E11" i="8408"/>
  <c r="D11" i="8408"/>
  <c r="C11" i="8408"/>
  <c r="AA10" i="8408"/>
  <c r="Z10" i="8408"/>
  <c r="Y10" i="8408"/>
  <c r="X10" i="8408"/>
  <c r="W10" i="8408"/>
  <c r="V10" i="8408"/>
  <c r="U10" i="8408"/>
  <c r="T10" i="8408"/>
  <c r="S10" i="8408"/>
  <c r="R10" i="8408"/>
  <c r="Q10" i="8408"/>
  <c r="P10" i="8408"/>
  <c r="O10" i="8408"/>
  <c r="N10" i="8408"/>
  <c r="M10" i="8408"/>
  <c r="L10" i="8408"/>
  <c r="K10" i="8408"/>
  <c r="J10" i="8408"/>
  <c r="I10" i="8408"/>
  <c r="H10" i="8408"/>
  <c r="G10" i="8408"/>
  <c r="F10" i="8408"/>
  <c r="E10" i="8408"/>
  <c r="D10" i="8408"/>
  <c r="C10" i="8408"/>
  <c r="AA9" i="8408"/>
  <c r="Z9" i="8408"/>
  <c r="Y9" i="8408"/>
  <c r="X9" i="8408"/>
  <c r="W9" i="8408"/>
  <c r="V9" i="8408"/>
  <c r="U9" i="8408"/>
  <c r="T9" i="8408"/>
  <c r="S9" i="8408"/>
  <c r="R9" i="8408"/>
  <c r="Q9" i="8408"/>
  <c r="P9" i="8408"/>
  <c r="O9" i="8408"/>
  <c r="N9" i="8408"/>
  <c r="M9" i="8408"/>
  <c r="L9" i="8408"/>
  <c r="K9" i="8408"/>
  <c r="J9" i="8408"/>
  <c r="I9" i="8408"/>
  <c r="H9" i="8408"/>
  <c r="G9" i="8408"/>
  <c r="F9" i="8408"/>
  <c r="E9" i="8408"/>
  <c r="D9" i="8408"/>
  <c r="C9" i="8408"/>
  <c r="AD30" i="8407"/>
  <c r="AF30" i="8407" s="1"/>
  <c r="AC30" i="8407"/>
  <c r="AE30" i="8407" s="1"/>
  <c r="AB30" i="8407"/>
  <c r="AA30" i="8407"/>
  <c r="Z30" i="8407"/>
  <c r="Y30" i="8407"/>
  <c r="X30" i="8407"/>
  <c r="W30" i="8407"/>
  <c r="V30" i="8407"/>
  <c r="U30" i="8407"/>
  <c r="T30" i="8407"/>
  <c r="S30" i="8407"/>
  <c r="R30" i="8407"/>
  <c r="Q30" i="8407"/>
  <c r="P30" i="8407"/>
  <c r="O30" i="8407"/>
  <c r="N30" i="8407"/>
  <c r="M30" i="8407"/>
  <c r="L30" i="8407"/>
  <c r="K30" i="8407"/>
  <c r="J30" i="8407"/>
  <c r="I30" i="8407"/>
  <c r="H30" i="8407"/>
  <c r="G30" i="8407"/>
  <c r="F30" i="8407"/>
  <c r="E30" i="8407"/>
  <c r="D30" i="8407"/>
  <c r="C30" i="8407"/>
  <c r="AC29" i="8407"/>
  <c r="AE29" i="8407" s="1"/>
  <c r="AB29" i="8407"/>
  <c r="AA29" i="8407"/>
  <c r="Z29" i="8407"/>
  <c r="Y29" i="8407"/>
  <c r="X29" i="8407"/>
  <c r="W29" i="8407"/>
  <c r="V29" i="8407"/>
  <c r="U29" i="8407"/>
  <c r="T29" i="8407"/>
  <c r="S29" i="8407"/>
  <c r="R29" i="8407"/>
  <c r="Q29" i="8407"/>
  <c r="P29" i="8407"/>
  <c r="O29" i="8407"/>
  <c r="N29" i="8407"/>
  <c r="M29" i="8407"/>
  <c r="L29" i="8407"/>
  <c r="K29" i="8407"/>
  <c r="J29" i="8407"/>
  <c r="I29" i="8407"/>
  <c r="H29" i="8407"/>
  <c r="G29" i="8407"/>
  <c r="F29" i="8407"/>
  <c r="E29" i="8407"/>
  <c r="D29" i="8407"/>
  <c r="C29" i="8407"/>
  <c r="AB28" i="8407"/>
  <c r="AA28" i="8407"/>
  <c r="Z28" i="8407"/>
  <c r="Y28" i="8407"/>
  <c r="X28" i="8407"/>
  <c r="W28" i="8407"/>
  <c r="V28" i="8407"/>
  <c r="U28" i="8407"/>
  <c r="T28" i="8407"/>
  <c r="S28" i="8407"/>
  <c r="R28" i="8407"/>
  <c r="Q28" i="8407"/>
  <c r="P28" i="8407"/>
  <c r="O28" i="8407"/>
  <c r="N28" i="8407"/>
  <c r="M28" i="8407"/>
  <c r="L28" i="8407"/>
  <c r="K28" i="8407"/>
  <c r="J28" i="8407"/>
  <c r="I28" i="8407"/>
  <c r="H28" i="8407"/>
  <c r="G28" i="8407"/>
  <c r="F28" i="8407"/>
  <c r="E28" i="8407"/>
  <c r="D28" i="8407"/>
  <c r="C28" i="8407"/>
  <c r="AB27" i="8407"/>
  <c r="AA27" i="8407"/>
  <c r="Z27" i="8407"/>
  <c r="Y27" i="8407"/>
  <c r="X27" i="8407"/>
  <c r="W27" i="8407"/>
  <c r="V27" i="8407"/>
  <c r="U27" i="8407"/>
  <c r="T27" i="8407"/>
  <c r="S27" i="8407"/>
  <c r="R27" i="8407"/>
  <c r="Q27" i="8407"/>
  <c r="P27" i="8407"/>
  <c r="O27" i="8407"/>
  <c r="N27" i="8407"/>
  <c r="M27" i="8407"/>
  <c r="L27" i="8407"/>
  <c r="K27" i="8407"/>
  <c r="J27" i="8407"/>
  <c r="I27" i="8407"/>
  <c r="H27" i="8407"/>
  <c r="G27" i="8407"/>
  <c r="F27" i="8407"/>
  <c r="E27" i="8407"/>
  <c r="D27" i="8407"/>
  <c r="C27" i="8407"/>
  <c r="AB26" i="8407"/>
  <c r="AA26" i="8407"/>
  <c r="Z26" i="8407"/>
  <c r="Y26" i="8407"/>
  <c r="X26" i="8407"/>
  <c r="W26" i="8407"/>
  <c r="V26" i="8407"/>
  <c r="U26" i="8407"/>
  <c r="T26" i="8407"/>
  <c r="S26" i="8407"/>
  <c r="R26" i="8407"/>
  <c r="Q26" i="8407"/>
  <c r="P26" i="8407"/>
  <c r="O26" i="8407"/>
  <c r="N26" i="8407"/>
  <c r="M26" i="8407"/>
  <c r="L26" i="8407"/>
  <c r="K26" i="8407"/>
  <c r="J26" i="8407"/>
  <c r="I26" i="8407"/>
  <c r="H26" i="8407"/>
  <c r="G26" i="8407"/>
  <c r="F26" i="8407"/>
  <c r="E26" i="8407"/>
  <c r="D26" i="8407"/>
  <c r="C26" i="8407"/>
  <c r="AB25" i="8407"/>
  <c r="AA25" i="8407"/>
  <c r="Z25" i="8407"/>
  <c r="Y25" i="8407"/>
  <c r="X25" i="8407"/>
  <c r="W25" i="8407"/>
  <c r="V25" i="8407"/>
  <c r="U25" i="8407"/>
  <c r="T25" i="8407"/>
  <c r="S25" i="8407"/>
  <c r="R25" i="8407"/>
  <c r="Q25" i="8407"/>
  <c r="P25" i="8407"/>
  <c r="O25" i="8407"/>
  <c r="N25" i="8407"/>
  <c r="M25" i="8407"/>
  <c r="L25" i="8407"/>
  <c r="K25" i="8407"/>
  <c r="J25" i="8407"/>
  <c r="I25" i="8407"/>
  <c r="H25" i="8407"/>
  <c r="G25" i="8407"/>
  <c r="F25" i="8407"/>
  <c r="E25" i="8407"/>
  <c r="D25" i="8407"/>
  <c r="C25" i="8407"/>
  <c r="AB24" i="8407"/>
  <c r="AA24" i="8407"/>
  <c r="Z24" i="8407"/>
  <c r="Y24" i="8407"/>
  <c r="X24" i="8407"/>
  <c r="W24" i="8407"/>
  <c r="V24" i="8407"/>
  <c r="U24" i="8407"/>
  <c r="T24" i="8407"/>
  <c r="S24" i="8407"/>
  <c r="R24" i="8407"/>
  <c r="Q24" i="8407"/>
  <c r="P24" i="8407"/>
  <c r="O24" i="8407"/>
  <c r="N24" i="8407"/>
  <c r="M24" i="8407"/>
  <c r="L24" i="8407"/>
  <c r="K24" i="8407"/>
  <c r="J24" i="8407"/>
  <c r="I24" i="8407"/>
  <c r="H24" i="8407"/>
  <c r="G24" i="8407"/>
  <c r="F24" i="8407"/>
  <c r="E24" i="8407"/>
  <c r="D24" i="8407"/>
  <c r="C24" i="8407"/>
  <c r="AB23" i="8407"/>
  <c r="AA23" i="8407"/>
  <c r="Z23" i="8407"/>
  <c r="Y23" i="8407"/>
  <c r="X23" i="8407"/>
  <c r="W23" i="8407"/>
  <c r="V23" i="8407"/>
  <c r="U23" i="8407"/>
  <c r="T23" i="8407"/>
  <c r="S23" i="8407"/>
  <c r="R23" i="8407"/>
  <c r="Q23" i="8407"/>
  <c r="P23" i="8407"/>
  <c r="O23" i="8407"/>
  <c r="N23" i="8407"/>
  <c r="M23" i="8407"/>
  <c r="L23" i="8407"/>
  <c r="K23" i="8407"/>
  <c r="J23" i="8407"/>
  <c r="I23" i="8407"/>
  <c r="H23" i="8407"/>
  <c r="G23" i="8407"/>
  <c r="F23" i="8407"/>
  <c r="E23" i="8407"/>
  <c r="D23" i="8407"/>
  <c r="C23" i="8407"/>
  <c r="AB22" i="8407"/>
  <c r="AA22" i="8407"/>
  <c r="Z22" i="8407"/>
  <c r="Y22" i="8407"/>
  <c r="X22" i="8407"/>
  <c r="W22" i="8407"/>
  <c r="V22" i="8407"/>
  <c r="U22" i="8407"/>
  <c r="T22" i="8407"/>
  <c r="S22" i="8407"/>
  <c r="R22" i="8407"/>
  <c r="Q22" i="8407"/>
  <c r="P22" i="8407"/>
  <c r="O22" i="8407"/>
  <c r="N22" i="8407"/>
  <c r="M22" i="8407"/>
  <c r="L22" i="8407"/>
  <c r="K22" i="8407"/>
  <c r="J22" i="8407"/>
  <c r="I22" i="8407"/>
  <c r="H22" i="8407"/>
  <c r="G22" i="8407"/>
  <c r="F22" i="8407"/>
  <c r="E22" i="8407"/>
  <c r="D22" i="8407"/>
  <c r="C22" i="8407"/>
  <c r="AB21" i="8407"/>
  <c r="AA21" i="8407"/>
  <c r="Z21" i="8407"/>
  <c r="Y21" i="8407"/>
  <c r="X21" i="8407"/>
  <c r="W21" i="8407"/>
  <c r="V21" i="8407"/>
  <c r="U21" i="8407"/>
  <c r="T21" i="8407"/>
  <c r="S21" i="8407"/>
  <c r="R21" i="8407"/>
  <c r="Q21" i="8407"/>
  <c r="P21" i="8407"/>
  <c r="O21" i="8407"/>
  <c r="N21" i="8407"/>
  <c r="M21" i="8407"/>
  <c r="L21" i="8407"/>
  <c r="K21" i="8407"/>
  <c r="J21" i="8407"/>
  <c r="I21" i="8407"/>
  <c r="H21" i="8407"/>
  <c r="G21" i="8407"/>
  <c r="F21" i="8407"/>
  <c r="E21" i="8407"/>
  <c r="D21" i="8407"/>
  <c r="C21" i="8407"/>
  <c r="AB20" i="8407"/>
  <c r="AA20" i="8407"/>
  <c r="Z20" i="8407"/>
  <c r="Y20" i="8407"/>
  <c r="X20" i="8407"/>
  <c r="W20" i="8407"/>
  <c r="V20" i="8407"/>
  <c r="U20" i="8407"/>
  <c r="T20" i="8407"/>
  <c r="S20" i="8407"/>
  <c r="R20" i="8407"/>
  <c r="Q20" i="8407"/>
  <c r="P20" i="8407"/>
  <c r="O20" i="8407"/>
  <c r="N20" i="8407"/>
  <c r="M20" i="8407"/>
  <c r="L20" i="8407"/>
  <c r="K20" i="8407"/>
  <c r="J20" i="8407"/>
  <c r="I20" i="8407"/>
  <c r="H20" i="8407"/>
  <c r="G20" i="8407"/>
  <c r="F20" i="8407"/>
  <c r="E20" i="8407"/>
  <c r="D20" i="8407"/>
  <c r="C20" i="8407"/>
  <c r="AB19" i="8407"/>
  <c r="AA19" i="8407"/>
  <c r="Z19" i="8407"/>
  <c r="Y19" i="8407"/>
  <c r="X19" i="8407"/>
  <c r="W19" i="8407"/>
  <c r="V19" i="8407"/>
  <c r="U19" i="8407"/>
  <c r="T19" i="8407"/>
  <c r="S19" i="8407"/>
  <c r="R19" i="8407"/>
  <c r="Q19" i="8407"/>
  <c r="P19" i="8407"/>
  <c r="O19" i="8407"/>
  <c r="N19" i="8407"/>
  <c r="M19" i="8407"/>
  <c r="L19" i="8407"/>
  <c r="K19" i="8407"/>
  <c r="J19" i="8407"/>
  <c r="I19" i="8407"/>
  <c r="H19" i="8407"/>
  <c r="G19" i="8407"/>
  <c r="F19" i="8407"/>
  <c r="E19" i="8407"/>
  <c r="D19" i="8407"/>
  <c r="C19" i="8407"/>
  <c r="AB18" i="8407"/>
  <c r="AA18" i="8407"/>
  <c r="Z18" i="8407"/>
  <c r="Y18" i="8407"/>
  <c r="X18" i="8407"/>
  <c r="W18" i="8407"/>
  <c r="V18" i="8407"/>
  <c r="U18" i="8407"/>
  <c r="T18" i="8407"/>
  <c r="S18" i="8407"/>
  <c r="R18" i="8407"/>
  <c r="Q18" i="8407"/>
  <c r="P18" i="8407"/>
  <c r="O18" i="8407"/>
  <c r="N18" i="8407"/>
  <c r="M18" i="8407"/>
  <c r="L18" i="8407"/>
  <c r="K18" i="8407"/>
  <c r="J18" i="8407"/>
  <c r="I18" i="8407"/>
  <c r="H18" i="8407"/>
  <c r="G18" i="8407"/>
  <c r="F18" i="8407"/>
  <c r="AB17" i="8407"/>
  <c r="AA17" i="8407"/>
  <c r="Z17" i="8407"/>
  <c r="Y17" i="8407"/>
  <c r="X17" i="8407"/>
  <c r="W17" i="8407"/>
  <c r="V17" i="8407"/>
  <c r="U17" i="8407"/>
  <c r="T17" i="8407"/>
  <c r="S17" i="8407"/>
  <c r="R17" i="8407"/>
  <c r="Q17" i="8407"/>
  <c r="P17" i="8407"/>
  <c r="O17" i="8407"/>
  <c r="N17" i="8407"/>
  <c r="M17" i="8407"/>
  <c r="L17" i="8407"/>
  <c r="K17" i="8407"/>
  <c r="J17" i="8407"/>
  <c r="I17" i="8407"/>
  <c r="H17" i="8407"/>
  <c r="G17" i="8407"/>
  <c r="F17" i="8407"/>
  <c r="E17" i="8407"/>
  <c r="D17" i="8407"/>
  <c r="C17" i="8407"/>
  <c r="AB16" i="8407"/>
  <c r="AA16" i="8407"/>
  <c r="Z16" i="8407"/>
  <c r="Y16" i="8407"/>
  <c r="X16" i="8407"/>
  <c r="W16" i="8407"/>
  <c r="V16" i="8407"/>
  <c r="U16" i="8407"/>
  <c r="T16" i="8407"/>
  <c r="S16" i="8407"/>
  <c r="R16" i="8407"/>
  <c r="Q16" i="8407"/>
  <c r="P16" i="8407"/>
  <c r="O16" i="8407"/>
  <c r="N16" i="8407"/>
  <c r="M16" i="8407"/>
  <c r="L16" i="8407"/>
  <c r="K16" i="8407"/>
  <c r="J16" i="8407"/>
  <c r="I16" i="8407"/>
  <c r="H16" i="8407"/>
  <c r="G16" i="8407"/>
  <c r="F16" i="8407"/>
  <c r="E16" i="8407"/>
  <c r="D16" i="8407"/>
  <c r="C16" i="8407"/>
  <c r="AB15" i="8407"/>
  <c r="AA15" i="8407"/>
  <c r="Z15" i="8407"/>
  <c r="Y15" i="8407"/>
  <c r="X15" i="8407"/>
  <c r="W15" i="8407"/>
  <c r="V15" i="8407"/>
  <c r="U15" i="8407"/>
  <c r="T15" i="8407"/>
  <c r="S15" i="8407"/>
  <c r="R15" i="8407"/>
  <c r="Q15" i="8407"/>
  <c r="P15" i="8407"/>
  <c r="O15" i="8407"/>
  <c r="N15" i="8407"/>
  <c r="M15" i="8407"/>
  <c r="L15" i="8407"/>
  <c r="K15" i="8407"/>
  <c r="J15" i="8407"/>
  <c r="I15" i="8407"/>
  <c r="H15" i="8407"/>
  <c r="G15" i="8407"/>
  <c r="F15" i="8407"/>
  <c r="E15" i="8407"/>
  <c r="D15" i="8407"/>
  <c r="C15" i="8407"/>
  <c r="AB14" i="8407"/>
  <c r="AA14" i="8407"/>
  <c r="Z14" i="8407"/>
  <c r="Y14" i="8407"/>
  <c r="X14" i="8407"/>
  <c r="W14" i="8407"/>
  <c r="V14" i="8407"/>
  <c r="U14" i="8407"/>
  <c r="T14" i="8407"/>
  <c r="S14" i="8407"/>
  <c r="R14" i="8407"/>
  <c r="Q14" i="8407"/>
  <c r="P14" i="8407"/>
  <c r="O14" i="8407"/>
  <c r="N14" i="8407"/>
  <c r="M14" i="8407"/>
  <c r="L14" i="8407"/>
  <c r="K14" i="8407"/>
  <c r="J14" i="8407"/>
  <c r="I14" i="8407"/>
  <c r="H14" i="8407"/>
  <c r="G14" i="8407"/>
  <c r="F14" i="8407"/>
  <c r="E14" i="8407"/>
  <c r="D14" i="8407"/>
  <c r="C14" i="8407"/>
  <c r="AB13" i="8407"/>
  <c r="AA13" i="8407"/>
  <c r="Z13" i="8407"/>
  <c r="Y13" i="8407"/>
  <c r="X13" i="8407"/>
  <c r="W13" i="8407"/>
  <c r="V13" i="8407"/>
  <c r="U13" i="8407"/>
  <c r="T13" i="8407"/>
  <c r="S13" i="8407"/>
  <c r="R13" i="8407"/>
  <c r="Q13" i="8407"/>
  <c r="P13" i="8407"/>
  <c r="O13" i="8407"/>
  <c r="N13" i="8407"/>
  <c r="M13" i="8407"/>
  <c r="L13" i="8407"/>
  <c r="K13" i="8407"/>
  <c r="J13" i="8407"/>
  <c r="I13" i="8407"/>
  <c r="H13" i="8407"/>
  <c r="G13" i="8407"/>
  <c r="F13" i="8407"/>
  <c r="E13" i="8407"/>
  <c r="D13" i="8407"/>
  <c r="C13" i="8407"/>
  <c r="AB12" i="8407"/>
  <c r="AA12" i="8407"/>
  <c r="Z12" i="8407"/>
  <c r="Y12" i="8407"/>
  <c r="X12" i="8407"/>
  <c r="W12" i="8407"/>
  <c r="V12" i="8407"/>
  <c r="U12" i="8407"/>
  <c r="T12" i="8407"/>
  <c r="S12" i="8407"/>
  <c r="R12" i="8407"/>
  <c r="Q12" i="8407"/>
  <c r="P12" i="8407"/>
  <c r="O12" i="8407"/>
  <c r="N12" i="8407"/>
  <c r="M12" i="8407"/>
  <c r="L12" i="8407"/>
  <c r="K12" i="8407"/>
  <c r="J12" i="8407"/>
  <c r="I12" i="8407"/>
  <c r="H12" i="8407"/>
  <c r="G12" i="8407"/>
  <c r="F12" i="8407"/>
  <c r="E12" i="8407"/>
  <c r="D12" i="8407"/>
  <c r="C12" i="8407"/>
  <c r="AB11" i="8407"/>
  <c r="AA11" i="8407"/>
  <c r="Z11" i="8407"/>
  <c r="Y11" i="8407"/>
  <c r="X11" i="8407"/>
  <c r="W11" i="8407"/>
  <c r="V11" i="8407"/>
  <c r="U11" i="8407"/>
  <c r="T11" i="8407"/>
  <c r="S11" i="8407"/>
  <c r="R11" i="8407"/>
  <c r="Q11" i="8407"/>
  <c r="P11" i="8407"/>
  <c r="O11" i="8407"/>
  <c r="N11" i="8407"/>
  <c r="M11" i="8407"/>
  <c r="L11" i="8407"/>
  <c r="K11" i="8407"/>
  <c r="J11" i="8407"/>
  <c r="I11" i="8407"/>
  <c r="H11" i="8407"/>
  <c r="G11" i="8407"/>
  <c r="F11" i="8407"/>
  <c r="E11" i="8407"/>
  <c r="D11" i="8407"/>
  <c r="C11" i="8407"/>
  <c r="AB10" i="8407"/>
  <c r="AA10" i="8407"/>
  <c r="Z10" i="8407"/>
  <c r="Y10" i="8407"/>
  <c r="X10" i="8407"/>
  <c r="W10" i="8407"/>
  <c r="V10" i="8407"/>
  <c r="U10" i="8407"/>
  <c r="T10" i="8407"/>
  <c r="S10" i="8407"/>
  <c r="R10" i="8407"/>
  <c r="Q10" i="8407"/>
  <c r="P10" i="8407"/>
  <c r="O10" i="8407"/>
  <c r="N10" i="8407"/>
  <c r="M10" i="8407"/>
  <c r="L10" i="8407"/>
  <c r="K10" i="8407"/>
  <c r="J10" i="8407"/>
  <c r="I10" i="8407"/>
  <c r="H10" i="8407"/>
  <c r="G10" i="8407"/>
  <c r="F10" i="8407"/>
  <c r="E10" i="8407"/>
  <c r="D10" i="8407"/>
  <c r="C10" i="8407"/>
  <c r="AB9" i="8407"/>
  <c r="AA9" i="8407"/>
  <c r="Z9" i="8407"/>
  <c r="Y9" i="8407"/>
  <c r="X9" i="8407"/>
  <c r="W9" i="8407"/>
  <c r="V9" i="8407"/>
  <c r="U9" i="8407"/>
  <c r="T9" i="8407"/>
  <c r="S9" i="8407"/>
  <c r="R9" i="8407"/>
  <c r="Q9" i="8407"/>
  <c r="P9" i="8407"/>
  <c r="O9" i="8407"/>
  <c r="N9" i="8407"/>
  <c r="M9" i="8407"/>
  <c r="L9" i="8407"/>
  <c r="K9" i="8407"/>
  <c r="J9" i="8407"/>
  <c r="I9" i="8407"/>
  <c r="H9" i="8407"/>
  <c r="G9" i="8407"/>
  <c r="F9" i="8407"/>
  <c r="E9" i="8407"/>
  <c r="D9" i="8407"/>
  <c r="C9" i="8407"/>
  <c r="AB8" i="8407"/>
  <c r="AA8" i="8407"/>
  <c r="Z8" i="8407"/>
  <c r="Y8" i="8407"/>
  <c r="X8" i="8407"/>
  <c r="W8" i="8407"/>
  <c r="V8" i="8407"/>
  <c r="U8" i="8407"/>
  <c r="T8" i="8407"/>
  <c r="S8" i="8407"/>
  <c r="R8" i="8407"/>
  <c r="Q8" i="8407"/>
  <c r="P8" i="8407"/>
  <c r="O8" i="8407"/>
  <c r="N8" i="8407"/>
  <c r="M8" i="8407"/>
  <c r="L8" i="8407"/>
  <c r="K8" i="8407"/>
  <c r="J8" i="8407"/>
  <c r="I8" i="8407"/>
  <c r="H8" i="8407"/>
  <c r="G8" i="8407"/>
  <c r="F8" i="8407"/>
  <c r="AC29" i="8406"/>
  <c r="AE29" i="8406" s="1"/>
  <c r="AD29" i="8406"/>
  <c r="AF29" i="8406" s="1"/>
  <c r="AC30" i="8406"/>
  <c r="AE30" i="8406" s="1"/>
  <c r="AD30" i="8406"/>
  <c r="AF30" i="8406" s="1"/>
  <c r="AB30" i="8406"/>
  <c r="AA30" i="8406"/>
  <c r="Z30" i="8406"/>
  <c r="Y30" i="8406"/>
  <c r="X30" i="8406"/>
  <c r="W30" i="8406"/>
  <c r="V30" i="8406"/>
  <c r="U30" i="8406"/>
  <c r="T30" i="8406"/>
  <c r="S30" i="8406"/>
  <c r="R30" i="8406"/>
  <c r="Q30" i="8406"/>
  <c r="P30" i="8406"/>
  <c r="O30" i="8406"/>
  <c r="N30" i="8406"/>
  <c r="M30" i="8406"/>
  <c r="L30" i="8406"/>
  <c r="K30" i="8406"/>
  <c r="J30" i="8406"/>
  <c r="I30" i="8406"/>
  <c r="H30" i="8406"/>
  <c r="G30" i="8406"/>
  <c r="F30" i="8406"/>
  <c r="E30" i="8406"/>
  <c r="D30" i="8406"/>
  <c r="C30" i="8406"/>
  <c r="AB29" i="8406"/>
  <c r="AA29" i="8406"/>
  <c r="Z29" i="8406"/>
  <c r="Y29" i="8406"/>
  <c r="X29" i="8406"/>
  <c r="W29" i="8406"/>
  <c r="V29" i="8406"/>
  <c r="U29" i="8406"/>
  <c r="T29" i="8406"/>
  <c r="S29" i="8406"/>
  <c r="R29" i="8406"/>
  <c r="Q29" i="8406"/>
  <c r="P29" i="8406"/>
  <c r="O29" i="8406"/>
  <c r="N29" i="8406"/>
  <c r="M29" i="8406"/>
  <c r="L29" i="8406"/>
  <c r="K29" i="8406"/>
  <c r="J29" i="8406"/>
  <c r="I29" i="8406"/>
  <c r="H29" i="8406"/>
  <c r="G29" i="8406"/>
  <c r="F29" i="8406"/>
  <c r="E29" i="8406"/>
  <c r="D29" i="8406"/>
  <c r="C29" i="8406"/>
  <c r="AB28" i="8406"/>
  <c r="AA28" i="8406"/>
  <c r="Z28" i="8406"/>
  <c r="Y28" i="8406"/>
  <c r="X28" i="8406"/>
  <c r="W28" i="8406"/>
  <c r="V28" i="8406"/>
  <c r="U28" i="8406"/>
  <c r="T28" i="8406"/>
  <c r="S28" i="8406"/>
  <c r="R28" i="8406"/>
  <c r="Q28" i="8406"/>
  <c r="P28" i="8406"/>
  <c r="O28" i="8406"/>
  <c r="N28" i="8406"/>
  <c r="M28" i="8406"/>
  <c r="L28" i="8406"/>
  <c r="K28" i="8406"/>
  <c r="J28" i="8406"/>
  <c r="I28" i="8406"/>
  <c r="H28" i="8406"/>
  <c r="G28" i="8406"/>
  <c r="F28" i="8406"/>
  <c r="E28" i="8406"/>
  <c r="D28" i="8406"/>
  <c r="C28" i="8406"/>
  <c r="AB27" i="8406"/>
  <c r="AA27" i="8406"/>
  <c r="Z27" i="8406"/>
  <c r="Y27" i="8406"/>
  <c r="X27" i="8406"/>
  <c r="W27" i="8406"/>
  <c r="V27" i="8406"/>
  <c r="U27" i="8406"/>
  <c r="T27" i="8406"/>
  <c r="S27" i="8406"/>
  <c r="R27" i="8406"/>
  <c r="Q27" i="8406"/>
  <c r="P27" i="8406"/>
  <c r="O27" i="8406"/>
  <c r="N27" i="8406"/>
  <c r="M27" i="8406"/>
  <c r="L27" i="8406"/>
  <c r="K27" i="8406"/>
  <c r="J27" i="8406"/>
  <c r="I27" i="8406"/>
  <c r="H27" i="8406"/>
  <c r="G27" i="8406"/>
  <c r="F27" i="8406"/>
  <c r="E27" i="8406"/>
  <c r="D27" i="8406"/>
  <c r="C27" i="8406"/>
  <c r="AB26" i="8406"/>
  <c r="AA26" i="8406"/>
  <c r="Z26" i="8406"/>
  <c r="Y26" i="8406"/>
  <c r="X26" i="8406"/>
  <c r="W26" i="8406"/>
  <c r="V26" i="8406"/>
  <c r="U26" i="8406"/>
  <c r="T26" i="8406"/>
  <c r="S26" i="8406"/>
  <c r="R26" i="8406"/>
  <c r="Q26" i="8406"/>
  <c r="P26" i="8406"/>
  <c r="O26" i="8406"/>
  <c r="N26" i="8406"/>
  <c r="M26" i="8406"/>
  <c r="L26" i="8406"/>
  <c r="K26" i="8406"/>
  <c r="J26" i="8406"/>
  <c r="I26" i="8406"/>
  <c r="H26" i="8406"/>
  <c r="G26" i="8406"/>
  <c r="F26" i="8406"/>
  <c r="E26" i="8406"/>
  <c r="D26" i="8406"/>
  <c r="C26" i="8406"/>
  <c r="AB25" i="8406"/>
  <c r="AA25" i="8406"/>
  <c r="Z25" i="8406"/>
  <c r="Y25" i="8406"/>
  <c r="X25" i="8406"/>
  <c r="W25" i="8406"/>
  <c r="V25" i="8406"/>
  <c r="U25" i="8406"/>
  <c r="T25" i="8406"/>
  <c r="S25" i="8406"/>
  <c r="R25" i="8406"/>
  <c r="Q25" i="8406"/>
  <c r="P25" i="8406"/>
  <c r="O25" i="8406"/>
  <c r="N25" i="8406"/>
  <c r="M25" i="8406"/>
  <c r="L25" i="8406"/>
  <c r="K25" i="8406"/>
  <c r="J25" i="8406"/>
  <c r="I25" i="8406"/>
  <c r="H25" i="8406"/>
  <c r="G25" i="8406"/>
  <c r="F25" i="8406"/>
  <c r="E25" i="8406"/>
  <c r="D25" i="8406"/>
  <c r="C25" i="8406"/>
  <c r="AB24" i="8406"/>
  <c r="AA24" i="8406"/>
  <c r="Z24" i="8406"/>
  <c r="Y24" i="8406"/>
  <c r="X24" i="8406"/>
  <c r="W24" i="8406"/>
  <c r="V24" i="8406"/>
  <c r="U24" i="8406"/>
  <c r="T24" i="8406"/>
  <c r="S24" i="8406"/>
  <c r="R24" i="8406"/>
  <c r="Q24" i="8406"/>
  <c r="P24" i="8406"/>
  <c r="O24" i="8406"/>
  <c r="N24" i="8406"/>
  <c r="M24" i="8406"/>
  <c r="L24" i="8406"/>
  <c r="K24" i="8406"/>
  <c r="J24" i="8406"/>
  <c r="I24" i="8406"/>
  <c r="H24" i="8406"/>
  <c r="G24" i="8406"/>
  <c r="F24" i="8406"/>
  <c r="E24" i="8406"/>
  <c r="D24" i="8406"/>
  <c r="C24" i="8406"/>
  <c r="AB23" i="8406"/>
  <c r="AA23" i="8406"/>
  <c r="Z23" i="8406"/>
  <c r="Y23" i="8406"/>
  <c r="X23" i="8406"/>
  <c r="W23" i="8406"/>
  <c r="V23" i="8406"/>
  <c r="U23" i="8406"/>
  <c r="T23" i="8406"/>
  <c r="S23" i="8406"/>
  <c r="R23" i="8406"/>
  <c r="Q23" i="8406"/>
  <c r="P23" i="8406"/>
  <c r="O23" i="8406"/>
  <c r="N23" i="8406"/>
  <c r="M23" i="8406"/>
  <c r="L23" i="8406"/>
  <c r="K23" i="8406"/>
  <c r="J23" i="8406"/>
  <c r="I23" i="8406"/>
  <c r="H23" i="8406"/>
  <c r="G23" i="8406"/>
  <c r="F23" i="8406"/>
  <c r="E23" i="8406"/>
  <c r="D23" i="8406"/>
  <c r="C23" i="8406"/>
  <c r="AB22" i="8406"/>
  <c r="AA22" i="8406"/>
  <c r="Z22" i="8406"/>
  <c r="Y22" i="8406"/>
  <c r="X22" i="8406"/>
  <c r="W22" i="8406"/>
  <c r="V22" i="8406"/>
  <c r="U22" i="8406"/>
  <c r="T22" i="8406"/>
  <c r="S22" i="8406"/>
  <c r="R22" i="8406"/>
  <c r="Q22" i="8406"/>
  <c r="P22" i="8406"/>
  <c r="O22" i="8406"/>
  <c r="N22" i="8406"/>
  <c r="M22" i="8406"/>
  <c r="L22" i="8406"/>
  <c r="K22" i="8406"/>
  <c r="J22" i="8406"/>
  <c r="I22" i="8406"/>
  <c r="H22" i="8406"/>
  <c r="G22" i="8406"/>
  <c r="F22" i="8406"/>
  <c r="E22" i="8406"/>
  <c r="D22" i="8406"/>
  <c r="C22" i="8406"/>
  <c r="AB21" i="8406"/>
  <c r="AA21" i="8406"/>
  <c r="Z21" i="8406"/>
  <c r="Y21" i="8406"/>
  <c r="X21" i="8406"/>
  <c r="W21" i="8406"/>
  <c r="V21" i="8406"/>
  <c r="U21" i="8406"/>
  <c r="T21" i="8406"/>
  <c r="S21" i="8406"/>
  <c r="R21" i="8406"/>
  <c r="Q21" i="8406"/>
  <c r="P21" i="8406"/>
  <c r="O21" i="8406"/>
  <c r="N21" i="8406"/>
  <c r="M21" i="8406"/>
  <c r="L21" i="8406"/>
  <c r="K21" i="8406"/>
  <c r="J21" i="8406"/>
  <c r="I21" i="8406"/>
  <c r="H21" i="8406"/>
  <c r="G21" i="8406"/>
  <c r="F21" i="8406"/>
  <c r="E21" i="8406"/>
  <c r="D21" i="8406"/>
  <c r="C21" i="8406"/>
  <c r="AB20" i="8406"/>
  <c r="AA20" i="8406"/>
  <c r="Z20" i="8406"/>
  <c r="Y20" i="8406"/>
  <c r="X20" i="8406"/>
  <c r="W20" i="8406"/>
  <c r="V20" i="8406"/>
  <c r="U20" i="8406"/>
  <c r="T20" i="8406"/>
  <c r="S20" i="8406"/>
  <c r="R20" i="8406"/>
  <c r="Q20" i="8406"/>
  <c r="P20" i="8406"/>
  <c r="O20" i="8406"/>
  <c r="N20" i="8406"/>
  <c r="M20" i="8406"/>
  <c r="L20" i="8406"/>
  <c r="K20" i="8406"/>
  <c r="J20" i="8406"/>
  <c r="I20" i="8406"/>
  <c r="H20" i="8406"/>
  <c r="G20" i="8406"/>
  <c r="F20" i="8406"/>
  <c r="E20" i="8406"/>
  <c r="D20" i="8406"/>
  <c r="C20" i="8406"/>
  <c r="AB19" i="8406"/>
  <c r="AA19" i="8406"/>
  <c r="Z19" i="8406"/>
  <c r="Y19" i="8406"/>
  <c r="X19" i="8406"/>
  <c r="W19" i="8406"/>
  <c r="V19" i="8406"/>
  <c r="U19" i="8406"/>
  <c r="T19" i="8406"/>
  <c r="S19" i="8406"/>
  <c r="R19" i="8406"/>
  <c r="Q19" i="8406"/>
  <c r="P19" i="8406"/>
  <c r="O19" i="8406"/>
  <c r="N19" i="8406"/>
  <c r="M19" i="8406"/>
  <c r="L19" i="8406"/>
  <c r="K19" i="8406"/>
  <c r="J19" i="8406"/>
  <c r="I19" i="8406"/>
  <c r="H19" i="8406"/>
  <c r="G19" i="8406"/>
  <c r="F19" i="8406"/>
  <c r="E19" i="8406"/>
  <c r="D19" i="8406"/>
  <c r="C19" i="8406"/>
  <c r="AB18" i="8406"/>
  <c r="AA18" i="8406"/>
  <c r="Z18" i="8406"/>
  <c r="Y18" i="8406"/>
  <c r="X18" i="8406"/>
  <c r="W18" i="8406"/>
  <c r="V18" i="8406"/>
  <c r="U18" i="8406"/>
  <c r="T18" i="8406"/>
  <c r="S18" i="8406"/>
  <c r="R18" i="8406"/>
  <c r="Q18" i="8406"/>
  <c r="P18" i="8406"/>
  <c r="O18" i="8406"/>
  <c r="N18" i="8406"/>
  <c r="M18" i="8406"/>
  <c r="L18" i="8406"/>
  <c r="K18" i="8406"/>
  <c r="J18" i="8406"/>
  <c r="I18" i="8406"/>
  <c r="H18" i="8406"/>
  <c r="G18" i="8406"/>
  <c r="F18" i="8406"/>
  <c r="AB17" i="8406"/>
  <c r="AA17" i="8406"/>
  <c r="Z17" i="8406"/>
  <c r="Y17" i="8406"/>
  <c r="X17" i="8406"/>
  <c r="W17" i="8406"/>
  <c r="V17" i="8406"/>
  <c r="U17" i="8406"/>
  <c r="T17" i="8406"/>
  <c r="S17" i="8406"/>
  <c r="R17" i="8406"/>
  <c r="Q17" i="8406"/>
  <c r="P17" i="8406"/>
  <c r="O17" i="8406"/>
  <c r="N17" i="8406"/>
  <c r="M17" i="8406"/>
  <c r="L17" i="8406"/>
  <c r="K17" i="8406"/>
  <c r="J17" i="8406"/>
  <c r="I17" i="8406"/>
  <c r="H17" i="8406"/>
  <c r="G17" i="8406"/>
  <c r="F17" i="8406"/>
  <c r="E17" i="8406"/>
  <c r="D17" i="8406"/>
  <c r="C17" i="8406"/>
  <c r="AB16" i="8406"/>
  <c r="AA16" i="8406"/>
  <c r="Z16" i="8406"/>
  <c r="Y16" i="8406"/>
  <c r="X16" i="8406"/>
  <c r="W16" i="8406"/>
  <c r="V16" i="8406"/>
  <c r="U16" i="8406"/>
  <c r="T16" i="8406"/>
  <c r="S16" i="8406"/>
  <c r="R16" i="8406"/>
  <c r="Q16" i="8406"/>
  <c r="P16" i="8406"/>
  <c r="O16" i="8406"/>
  <c r="N16" i="8406"/>
  <c r="M16" i="8406"/>
  <c r="L16" i="8406"/>
  <c r="K16" i="8406"/>
  <c r="J16" i="8406"/>
  <c r="I16" i="8406"/>
  <c r="H16" i="8406"/>
  <c r="G16" i="8406"/>
  <c r="F16" i="8406"/>
  <c r="E16" i="8406"/>
  <c r="D16" i="8406"/>
  <c r="C16" i="8406"/>
  <c r="AB15" i="8406"/>
  <c r="AA15" i="8406"/>
  <c r="Z15" i="8406"/>
  <c r="Y15" i="8406"/>
  <c r="X15" i="8406"/>
  <c r="W15" i="8406"/>
  <c r="V15" i="8406"/>
  <c r="U15" i="8406"/>
  <c r="T15" i="8406"/>
  <c r="S15" i="8406"/>
  <c r="R15" i="8406"/>
  <c r="Q15" i="8406"/>
  <c r="P15" i="8406"/>
  <c r="O15" i="8406"/>
  <c r="N15" i="8406"/>
  <c r="M15" i="8406"/>
  <c r="L15" i="8406"/>
  <c r="K15" i="8406"/>
  <c r="J15" i="8406"/>
  <c r="I15" i="8406"/>
  <c r="H15" i="8406"/>
  <c r="G15" i="8406"/>
  <c r="F15" i="8406"/>
  <c r="E15" i="8406"/>
  <c r="D15" i="8406"/>
  <c r="C15" i="8406"/>
  <c r="AC13" i="8406"/>
  <c r="AE13" i="8406" s="1"/>
  <c r="AB14" i="8406"/>
  <c r="AA14" i="8406"/>
  <c r="Z14" i="8406"/>
  <c r="Y14" i="8406"/>
  <c r="X14" i="8406"/>
  <c r="W14" i="8406"/>
  <c r="V14" i="8406"/>
  <c r="U14" i="8406"/>
  <c r="T14" i="8406"/>
  <c r="S14" i="8406"/>
  <c r="R14" i="8406"/>
  <c r="Q14" i="8406"/>
  <c r="P14" i="8406"/>
  <c r="O14" i="8406"/>
  <c r="N14" i="8406"/>
  <c r="M14" i="8406"/>
  <c r="L14" i="8406"/>
  <c r="K14" i="8406"/>
  <c r="J14" i="8406"/>
  <c r="I14" i="8406"/>
  <c r="H14" i="8406"/>
  <c r="G14" i="8406"/>
  <c r="F14" i="8406"/>
  <c r="E14" i="8406"/>
  <c r="D14" i="8406"/>
  <c r="C14" i="8406"/>
  <c r="AB13" i="8406"/>
  <c r="AA13" i="8406"/>
  <c r="Z13" i="8406"/>
  <c r="Y13" i="8406"/>
  <c r="X13" i="8406"/>
  <c r="W13" i="8406"/>
  <c r="V13" i="8406"/>
  <c r="U13" i="8406"/>
  <c r="T13" i="8406"/>
  <c r="S13" i="8406"/>
  <c r="R13" i="8406"/>
  <c r="Q13" i="8406"/>
  <c r="P13" i="8406"/>
  <c r="O13" i="8406"/>
  <c r="N13" i="8406"/>
  <c r="M13" i="8406"/>
  <c r="L13" i="8406"/>
  <c r="K13" i="8406"/>
  <c r="J13" i="8406"/>
  <c r="I13" i="8406"/>
  <c r="H13" i="8406"/>
  <c r="G13" i="8406"/>
  <c r="F13" i="8406"/>
  <c r="E13" i="8406"/>
  <c r="D13" i="8406"/>
  <c r="C13" i="8406"/>
  <c r="AB12" i="8406"/>
  <c r="AA12" i="8406"/>
  <c r="Z12" i="8406"/>
  <c r="Y12" i="8406"/>
  <c r="X12" i="8406"/>
  <c r="W12" i="8406"/>
  <c r="V12" i="8406"/>
  <c r="U12" i="8406"/>
  <c r="T12" i="8406"/>
  <c r="S12" i="8406"/>
  <c r="R12" i="8406"/>
  <c r="Q12" i="8406"/>
  <c r="P12" i="8406"/>
  <c r="O12" i="8406"/>
  <c r="N12" i="8406"/>
  <c r="M12" i="8406"/>
  <c r="L12" i="8406"/>
  <c r="K12" i="8406"/>
  <c r="J12" i="8406"/>
  <c r="I12" i="8406"/>
  <c r="H12" i="8406"/>
  <c r="G12" i="8406"/>
  <c r="F12" i="8406"/>
  <c r="E12" i="8406"/>
  <c r="D12" i="8406"/>
  <c r="C12" i="8406"/>
  <c r="AB11" i="8406"/>
  <c r="AA11" i="8406"/>
  <c r="Z11" i="8406"/>
  <c r="Y11" i="8406"/>
  <c r="X11" i="8406"/>
  <c r="W11" i="8406"/>
  <c r="V11" i="8406"/>
  <c r="U11" i="8406"/>
  <c r="T11" i="8406"/>
  <c r="S11" i="8406"/>
  <c r="R11" i="8406"/>
  <c r="Q11" i="8406"/>
  <c r="P11" i="8406"/>
  <c r="O11" i="8406"/>
  <c r="N11" i="8406"/>
  <c r="M11" i="8406"/>
  <c r="L11" i="8406"/>
  <c r="K11" i="8406"/>
  <c r="J11" i="8406"/>
  <c r="I11" i="8406"/>
  <c r="H11" i="8406"/>
  <c r="G11" i="8406"/>
  <c r="F11" i="8406"/>
  <c r="E11" i="8406"/>
  <c r="D11" i="8406"/>
  <c r="C11" i="8406"/>
  <c r="AB10" i="8406"/>
  <c r="AA10" i="8406"/>
  <c r="Z10" i="8406"/>
  <c r="Y10" i="8406"/>
  <c r="X10" i="8406"/>
  <c r="W10" i="8406"/>
  <c r="V10" i="8406"/>
  <c r="U10" i="8406"/>
  <c r="T10" i="8406"/>
  <c r="S10" i="8406"/>
  <c r="R10" i="8406"/>
  <c r="Q10" i="8406"/>
  <c r="P10" i="8406"/>
  <c r="O10" i="8406"/>
  <c r="N10" i="8406"/>
  <c r="M10" i="8406"/>
  <c r="L10" i="8406"/>
  <c r="K10" i="8406"/>
  <c r="J10" i="8406"/>
  <c r="I10" i="8406"/>
  <c r="H10" i="8406"/>
  <c r="G10" i="8406"/>
  <c r="F10" i="8406"/>
  <c r="E10" i="8406"/>
  <c r="D10" i="8406"/>
  <c r="C10" i="8406"/>
  <c r="AB9" i="8406"/>
  <c r="AA9" i="8406"/>
  <c r="Z9" i="8406"/>
  <c r="Y9" i="8406"/>
  <c r="X9" i="8406"/>
  <c r="W9" i="8406"/>
  <c r="V9" i="8406"/>
  <c r="U9" i="8406"/>
  <c r="T9" i="8406"/>
  <c r="S9" i="8406"/>
  <c r="R9" i="8406"/>
  <c r="Q9" i="8406"/>
  <c r="P9" i="8406"/>
  <c r="O9" i="8406"/>
  <c r="N9" i="8406"/>
  <c r="M9" i="8406"/>
  <c r="L9" i="8406"/>
  <c r="K9" i="8406"/>
  <c r="J9" i="8406"/>
  <c r="I9" i="8406"/>
  <c r="H9" i="8406"/>
  <c r="G9" i="8406"/>
  <c r="F9" i="8406"/>
  <c r="E9" i="8406"/>
  <c r="D9" i="8406"/>
  <c r="C9" i="8406"/>
  <c r="C9" i="8405"/>
  <c r="D9" i="8405"/>
  <c r="E9" i="8405"/>
  <c r="F9" i="8405"/>
  <c r="G9" i="8405"/>
  <c r="H9" i="8405"/>
  <c r="I9" i="8405"/>
  <c r="J9" i="8405"/>
  <c r="K9" i="8405"/>
  <c r="L9" i="8405"/>
  <c r="M9" i="8405"/>
  <c r="N9" i="8405"/>
  <c r="O9" i="8405"/>
  <c r="P9" i="8405"/>
  <c r="Q9" i="8405"/>
  <c r="R9" i="8405"/>
  <c r="S9" i="8405"/>
  <c r="T9" i="8405"/>
  <c r="U9" i="8405"/>
  <c r="V9" i="8405"/>
  <c r="W9" i="8405"/>
  <c r="X9" i="8405"/>
  <c r="Y9" i="8405"/>
  <c r="Z9" i="8405"/>
  <c r="AA9" i="8405"/>
  <c r="AB9" i="8405"/>
  <c r="C10" i="8405"/>
  <c r="D10" i="8405"/>
  <c r="E10" i="8405"/>
  <c r="F10" i="8405"/>
  <c r="G10" i="8405"/>
  <c r="H10" i="8405"/>
  <c r="I10" i="8405"/>
  <c r="J10" i="8405"/>
  <c r="K10" i="8405"/>
  <c r="L10" i="8405"/>
  <c r="M10" i="8405"/>
  <c r="N10" i="8405"/>
  <c r="O10" i="8405"/>
  <c r="P10" i="8405"/>
  <c r="Q10" i="8405"/>
  <c r="R10" i="8405"/>
  <c r="S10" i="8405"/>
  <c r="T10" i="8405"/>
  <c r="U10" i="8405"/>
  <c r="V10" i="8405"/>
  <c r="W10" i="8405"/>
  <c r="X10" i="8405"/>
  <c r="Y10" i="8405"/>
  <c r="Z10" i="8405"/>
  <c r="AA10" i="8405"/>
  <c r="AB10" i="8405"/>
  <c r="C11" i="8405"/>
  <c r="D11" i="8405"/>
  <c r="E11" i="8405"/>
  <c r="F11" i="8405"/>
  <c r="G11" i="8405"/>
  <c r="H11" i="8405"/>
  <c r="I11" i="8405"/>
  <c r="J11" i="8405"/>
  <c r="K11" i="8405"/>
  <c r="L11" i="8405"/>
  <c r="M11" i="8405"/>
  <c r="N11" i="8405"/>
  <c r="O11" i="8405"/>
  <c r="P11" i="8405"/>
  <c r="Q11" i="8405"/>
  <c r="R11" i="8405"/>
  <c r="S11" i="8405"/>
  <c r="T11" i="8405"/>
  <c r="U11" i="8405"/>
  <c r="V11" i="8405"/>
  <c r="W11" i="8405"/>
  <c r="X11" i="8405"/>
  <c r="Y11" i="8405"/>
  <c r="Z11" i="8405"/>
  <c r="AA11" i="8405"/>
  <c r="AB11" i="8405"/>
  <c r="C12" i="8405"/>
  <c r="D12" i="8405"/>
  <c r="E12" i="8405"/>
  <c r="F12" i="8405"/>
  <c r="G12" i="8405"/>
  <c r="H12" i="8405"/>
  <c r="I12" i="8405"/>
  <c r="J12" i="8405"/>
  <c r="K12" i="8405"/>
  <c r="L12" i="8405"/>
  <c r="M12" i="8405"/>
  <c r="N12" i="8405"/>
  <c r="O12" i="8405"/>
  <c r="P12" i="8405"/>
  <c r="Q12" i="8405"/>
  <c r="R12" i="8405"/>
  <c r="S12" i="8405"/>
  <c r="T12" i="8405"/>
  <c r="U12" i="8405"/>
  <c r="V12" i="8405"/>
  <c r="W12" i="8405"/>
  <c r="X12" i="8405"/>
  <c r="Y12" i="8405"/>
  <c r="Z12" i="8405"/>
  <c r="AA12" i="8405"/>
  <c r="AB12" i="8405"/>
  <c r="C13" i="8405"/>
  <c r="D13" i="8405"/>
  <c r="E13" i="8405"/>
  <c r="F13" i="8405"/>
  <c r="G13" i="8405"/>
  <c r="H13" i="8405"/>
  <c r="I13" i="8405"/>
  <c r="J13" i="8405"/>
  <c r="K13" i="8405"/>
  <c r="L13" i="8405"/>
  <c r="M13" i="8405"/>
  <c r="N13" i="8405"/>
  <c r="O13" i="8405"/>
  <c r="P13" i="8405"/>
  <c r="Q13" i="8405"/>
  <c r="R13" i="8405"/>
  <c r="S13" i="8405"/>
  <c r="T13" i="8405"/>
  <c r="U13" i="8405"/>
  <c r="V13" i="8405"/>
  <c r="W13" i="8405"/>
  <c r="X13" i="8405"/>
  <c r="Y13" i="8405"/>
  <c r="Z13" i="8405"/>
  <c r="AA13" i="8405"/>
  <c r="AB13" i="8405"/>
  <c r="C14" i="8405"/>
  <c r="D14" i="8405"/>
  <c r="E14" i="8405"/>
  <c r="F14" i="8405"/>
  <c r="G14" i="8405"/>
  <c r="H14" i="8405"/>
  <c r="I14" i="8405"/>
  <c r="J14" i="8405"/>
  <c r="K14" i="8405"/>
  <c r="L14" i="8405"/>
  <c r="M14" i="8405"/>
  <c r="N14" i="8405"/>
  <c r="O14" i="8405"/>
  <c r="P14" i="8405"/>
  <c r="Q14" i="8405"/>
  <c r="R14" i="8405"/>
  <c r="S14" i="8405"/>
  <c r="T14" i="8405"/>
  <c r="U14" i="8405"/>
  <c r="V14" i="8405"/>
  <c r="W14" i="8405"/>
  <c r="X14" i="8405"/>
  <c r="Y14" i="8405"/>
  <c r="Z14" i="8405"/>
  <c r="AA14" i="8405"/>
  <c r="AB14" i="8405"/>
  <c r="C15" i="8405"/>
  <c r="D15" i="8405"/>
  <c r="E15" i="8405"/>
  <c r="F15" i="8405"/>
  <c r="G15" i="8405"/>
  <c r="H15" i="8405"/>
  <c r="I15" i="8405"/>
  <c r="J15" i="8405"/>
  <c r="K15" i="8405"/>
  <c r="L15" i="8405"/>
  <c r="M15" i="8405"/>
  <c r="N15" i="8405"/>
  <c r="O15" i="8405"/>
  <c r="P15" i="8405"/>
  <c r="Q15" i="8405"/>
  <c r="R15" i="8405"/>
  <c r="S15" i="8405"/>
  <c r="T15" i="8405"/>
  <c r="U15" i="8405"/>
  <c r="V15" i="8405"/>
  <c r="W15" i="8405"/>
  <c r="X15" i="8405"/>
  <c r="Y15" i="8405"/>
  <c r="Z15" i="8405"/>
  <c r="AA15" i="8405"/>
  <c r="AB15" i="8405"/>
  <c r="C16" i="8405"/>
  <c r="D16" i="8405"/>
  <c r="E16" i="8405"/>
  <c r="F16" i="8405"/>
  <c r="G16" i="8405"/>
  <c r="H16" i="8405"/>
  <c r="I16" i="8405"/>
  <c r="J16" i="8405"/>
  <c r="K16" i="8405"/>
  <c r="L16" i="8405"/>
  <c r="M16" i="8405"/>
  <c r="N16" i="8405"/>
  <c r="O16" i="8405"/>
  <c r="P16" i="8405"/>
  <c r="Q16" i="8405"/>
  <c r="R16" i="8405"/>
  <c r="S16" i="8405"/>
  <c r="T16" i="8405"/>
  <c r="U16" i="8405"/>
  <c r="V16" i="8405"/>
  <c r="W16" i="8405"/>
  <c r="X16" i="8405"/>
  <c r="Y16" i="8405"/>
  <c r="Z16" i="8405"/>
  <c r="AA16" i="8405"/>
  <c r="AB16" i="8405"/>
  <c r="C17" i="8405"/>
  <c r="D17" i="8405"/>
  <c r="E17" i="8405"/>
  <c r="F17" i="8405"/>
  <c r="G17" i="8405"/>
  <c r="H17" i="8405"/>
  <c r="I17" i="8405"/>
  <c r="J17" i="8405"/>
  <c r="K17" i="8405"/>
  <c r="L17" i="8405"/>
  <c r="M17" i="8405"/>
  <c r="N17" i="8405"/>
  <c r="O17" i="8405"/>
  <c r="P17" i="8405"/>
  <c r="Q17" i="8405"/>
  <c r="R17" i="8405"/>
  <c r="S17" i="8405"/>
  <c r="T17" i="8405"/>
  <c r="U17" i="8405"/>
  <c r="V17" i="8405"/>
  <c r="W17" i="8405"/>
  <c r="X17" i="8405"/>
  <c r="Y17" i="8405"/>
  <c r="Z17" i="8405"/>
  <c r="AA17" i="8405"/>
  <c r="AB17" i="8405"/>
  <c r="F18" i="8405"/>
  <c r="G18" i="8405"/>
  <c r="H18" i="8405"/>
  <c r="I18" i="8405"/>
  <c r="J18" i="8405"/>
  <c r="K18" i="8405"/>
  <c r="L18" i="8405"/>
  <c r="M18" i="8405"/>
  <c r="N18" i="8405"/>
  <c r="O18" i="8405"/>
  <c r="P18" i="8405"/>
  <c r="Q18" i="8405"/>
  <c r="R18" i="8405"/>
  <c r="S18" i="8405"/>
  <c r="T18" i="8405"/>
  <c r="U18" i="8405"/>
  <c r="V18" i="8405"/>
  <c r="W18" i="8405"/>
  <c r="X18" i="8405"/>
  <c r="Y18" i="8405"/>
  <c r="Z18" i="8405"/>
  <c r="AA18" i="8405"/>
  <c r="AB18" i="8405"/>
  <c r="C19" i="8405"/>
  <c r="D19" i="8405"/>
  <c r="E19" i="8405"/>
  <c r="F19" i="8405"/>
  <c r="G19" i="8405"/>
  <c r="H19" i="8405"/>
  <c r="I19" i="8405"/>
  <c r="J19" i="8405"/>
  <c r="K19" i="8405"/>
  <c r="L19" i="8405"/>
  <c r="M19" i="8405"/>
  <c r="N19" i="8405"/>
  <c r="O19" i="8405"/>
  <c r="P19" i="8405"/>
  <c r="Q19" i="8405"/>
  <c r="R19" i="8405"/>
  <c r="S19" i="8405"/>
  <c r="T19" i="8405"/>
  <c r="U19" i="8405"/>
  <c r="V19" i="8405"/>
  <c r="W19" i="8405"/>
  <c r="X19" i="8405"/>
  <c r="Y19" i="8405"/>
  <c r="Z19" i="8405"/>
  <c r="AA19" i="8405"/>
  <c r="AB19" i="8405"/>
  <c r="C20" i="8405"/>
  <c r="D20" i="8405"/>
  <c r="E20" i="8405"/>
  <c r="F20" i="8405"/>
  <c r="G20" i="8405"/>
  <c r="H20" i="8405"/>
  <c r="I20" i="8405"/>
  <c r="J20" i="8405"/>
  <c r="K20" i="8405"/>
  <c r="L20" i="8405"/>
  <c r="M20" i="8405"/>
  <c r="N20" i="8405"/>
  <c r="O20" i="8405"/>
  <c r="P20" i="8405"/>
  <c r="Q20" i="8405"/>
  <c r="R20" i="8405"/>
  <c r="S20" i="8405"/>
  <c r="T20" i="8405"/>
  <c r="U20" i="8405"/>
  <c r="V20" i="8405"/>
  <c r="W20" i="8405"/>
  <c r="X20" i="8405"/>
  <c r="Y20" i="8405"/>
  <c r="Z20" i="8405"/>
  <c r="AA20" i="8405"/>
  <c r="AB20" i="8405"/>
  <c r="C21" i="8405"/>
  <c r="D21" i="8405"/>
  <c r="E21" i="8405"/>
  <c r="F21" i="8405"/>
  <c r="G21" i="8405"/>
  <c r="H21" i="8405"/>
  <c r="I21" i="8405"/>
  <c r="J21" i="8405"/>
  <c r="K21" i="8405"/>
  <c r="L21" i="8405"/>
  <c r="M21" i="8405"/>
  <c r="N21" i="8405"/>
  <c r="O21" i="8405"/>
  <c r="P21" i="8405"/>
  <c r="Q21" i="8405"/>
  <c r="R21" i="8405"/>
  <c r="S21" i="8405"/>
  <c r="T21" i="8405"/>
  <c r="U21" i="8405"/>
  <c r="V21" i="8405"/>
  <c r="W21" i="8405"/>
  <c r="X21" i="8405"/>
  <c r="Y21" i="8405"/>
  <c r="Z21" i="8405"/>
  <c r="AA21" i="8405"/>
  <c r="AB21" i="8405"/>
  <c r="C22" i="8405"/>
  <c r="D22" i="8405"/>
  <c r="E22" i="8405"/>
  <c r="F22" i="8405"/>
  <c r="G22" i="8405"/>
  <c r="H22" i="8405"/>
  <c r="I22" i="8405"/>
  <c r="J22" i="8405"/>
  <c r="K22" i="8405"/>
  <c r="L22" i="8405"/>
  <c r="M22" i="8405"/>
  <c r="N22" i="8405"/>
  <c r="O22" i="8405"/>
  <c r="P22" i="8405"/>
  <c r="Q22" i="8405"/>
  <c r="R22" i="8405"/>
  <c r="S22" i="8405"/>
  <c r="T22" i="8405"/>
  <c r="U22" i="8405"/>
  <c r="V22" i="8405"/>
  <c r="W22" i="8405"/>
  <c r="X22" i="8405"/>
  <c r="Y22" i="8405"/>
  <c r="Z22" i="8405"/>
  <c r="AA22" i="8405"/>
  <c r="AB22" i="8405"/>
  <c r="C23" i="8405"/>
  <c r="D23" i="8405"/>
  <c r="E23" i="8405"/>
  <c r="F23" i="8405"/>
  <c r="G23" i="8405"/>
  <c r="H23" i="8405"/>
  <c r="I23" i="8405"/>
  <c r="J23" i="8405"/>
  <c r="K23" i="8405"/>
  <c r="L23" i="8405"/>
  <c r="M23" i="8405"/>
  <c r="N23" i="8405"/>
  <c r="O23" i="8405"/>
  <c r="P23" i="8405"/>
  <c r="Q23" i="8405"/>
  <c r="R23" i="8405"/>
  <c r="S23" i="8405"/>
  <c r="T23" i="8405"/>
  <c r="U23" i="8405"/>
  <c r="V23" i="8405"/>
  <c r="W23" i="8405"/>
  <c r="X23" i="8405"/>
  <c r="Y23" i="8405"/>
  <c r="Z23" i="8405"/>
  <c r="AA23" i="8405"/>
  <c r="AB23" i="8405"/>
  <c r="C24" i="8405"/>
  <c r="D24" i="8405"/>
  <c r="E24" i="8405"/>
  <c r="F24" i="8405"/>
  <c r="G24" i="8405"/>
  <c r="H24" i="8405"/>
  <c r="I24" i="8405"/>
  <c r="J24" i="8405"/>
  <c r="K24" i="8405"/>
  <c r="L24" i="8405"/>
  <c r="M24" i="8405"/>
  <c r="N24" i="8405"/>
  <c r="O24" i="8405"/>
  <c r="P24" i="8405"/>
  <c r="Q24" i="8405"/>
  <c r="R24" i="8405"/>
  <c r="S24" i="8405"/>
  <c r="T24" i="8405"/>
  <c r="U24" i="8405"/>
  <c r="V24" i="8405"/>
  <c r="W24" i="8405"/>
  <c r="X24" i="8405"/>
  <c r="Y24" i="8405"/>
  <c r="Z24" i="8405"/>
  <c r="AA24" i="8405"/>
  <c r="AB24" i="8405"/>
  <c r="C25" i="8405"/>
  <c r="D25" i="8405"/>
  <c r="E25" i="8405"/>
  <c r="F25" i="8405"/>
  <c r="G25" i="8405"/>
  <c r="H25" i="8405"/>
  <c r="I25" i="8405"/>
  <c r="J25" i="8405"/>
  <c r="K25" i="8405"/>
  <c r="L25" i="8405"/>
  <c r="M25" i="8405"/>
  <c r="N25" i="8405"/>
  <c r="O25" i="8405"/>
  <c r="P25" i="8405"/>
  <c r="Q25" i="8405"/>
  <c r="R25" i="8405"/>
  <c r="S25" i="8405"/>
  <c r="T25" i="8405"/>
  <c r="U25" i="8405"/>
  <c r="V25" i="8405"/>
  <c r="W25" i="8405"/>
  <c r="X25" i="8405"/>
  <c r="Y25" i="8405"/>
  <c r="Z25" i="8405"/>
  <c r="AA25" i="8405"/>
  <c r="AB25" i="8405"/>
  <c r="C26" i="8405"/>
  <c r="D26" i="8405"/>
  <c r="E26" i="8405"/>
  <c r="F26" i="8405"/>
  <c r="G26" i="8405"/>
  <c r="H26" i="8405"/>
  <c r="I26" i="8405"/>
  <c r="J26" i="8405"/>
  <c r="K26" i="8405"/>
  <c r="L26" i="8405"/>
  <c r="M26" i="8405"/>
  <c r="N26" i="8405"/>
  <c r="O26" i="8405"/>
  <c r="P26" i="8405"/>
  <c r="Q26" i="8405"/>
  <c r="R26" i="8405"/>
  <c r="S26" i="8405"/>
  <c r="T26" i="8405"/>
  <c r="U26" i="8405"/>
  <c r="V26" i="8405"/>
  <c r="W26" i="8405"/>
  <c r="X26" i="8405"/>
  <c r="Y26" i="8405"/>
  <c r="Z26" i="8405"/>
  <c r="AA26" i="8405"/>
  <c r="AB26" i="8405"/>
  <c r="C27" i="8405"/>
  <c r="D27" i="8405"/>
  <c r="E27" i="8405"/>
  <c r="F27" i="8405"/>
  <c r="G27" i="8405"/>
  <c r="H27" i="8405"/>
  <c r="I27" i="8405"/>
  <c r="J27" i="8405"/>
  <c r="K27" i="8405"/>
  <c r="L27" i="8405"/>
  <c r="M27" i="8405"/>
  <c r="N27" i="8405"/>
  <c r="O27" i="8405"/>
  <c r="P27" i="8405"/>
  <c r="Q27" i="8405"/>
  <c r="R27" i="8405"/>
  <c r="S27" i="8405"/>
  <c r="T27" i="8405"/>
  <c r="U27" i="8405"/>
  <c r="V27" i="8405"/>
  <c r="W27" i="8405"/>
  <c r="X27" i="8405"/>
  <c r="Y27" i="8405"/>
  <c r="Z27" i="8405"/>
  <c r="AA27" i="8405"/>
  <c r="AB27" i="8405"/>
  <c r="C28" i="8405"/>
  <c r="D28" i="8405"/>
  <c r="E28" i="8405"/>
  <c r="F28" i="8405"/>
  <c r="G28" i="8405"/>
  <c r="H28" i="8405"/>
  <c r="I28" i="8405"/>
  <c r="J28" i="8405"/>
  <c r="K28" i="8405"/>
  <c r="L28" i="8405"/>
  <c r="M28" i="8405"/>
  <c r="N28" i="8405"/>
  <c r="O28" i="8405"/>
  <c r="P28" i="8405"/>
  <c r="Q28" i="8405"/>
  <c r="R28" i="8405"/>
  <c r="S28" i="8405"/>
  <c r="T28" i="8405"/>
  <c r="U28" i="8405"/>
  <c r="V28" i="8405"/>
  <c r="W28" i="8405"/>
  <c r="X28" i="8405"/>
  <c r="Y28" i="8405"/>
  <c r="Z28" i="8405"/>
  <c r="AA28" i="8405"/>
  <c r="AB28" i="8405"/>
  <c r="C29" i="8405"/>
  <c r="D29" i="8405"/>
  <c r="E29" i="8405"/>
  <c r="F29" i="8405"/>
  <c r="G29" i="8405"/>
  <c r="H29" i="8405"/>
  <c r="I29" i="8405"/>
  <c r="J29" i="8405"/>
  <c r="K29" i="8405"/>
  <c r="L29" i="8405"/>
  <c r="M29" i="8405"/>
  <c r="N29" i="8405"/>
  <c r="O29" i="8405"/>
  <c r="P29" i="8405"/>
  <c r="Q29" i="8405"/>
  <c r="R29" i="8405"/>
  <c r="S29" i="8405"/>
  <c r="T29" i="8405"/>
  <c r="U29" i="8405"/>
  <c r="V29" i="8405"/>
  <c r="W29" i="8405"/>
  <c r="X29" i="8405"/>
  <c r="Y29" i="8405"/>
  <c r="Z29" i="8405"/>
  <c r="AA29" i="8405"/>
  <c r="AB29" i="8405"/>
  <c r="C30" i="8405"/>
  <c r="D30" i="8405"/>
  <c r="E30" i="8405"/>
  <c r="F30" i="8405"/>
  <c r="G30" i="8405"/>
  <c r="H30" i="8405"/>
  <c r="I30" i="8405"/>
  <c r="J30" i="8405"/>
  <c r="K30" i="8405"/>
  <c r="L30" i="8405"/>
  <c r="M30" i="8405"/>
  <c r="N30" i="8405"/>
  <c r="O30" i="8405"/>
  <c r="P30" i="8405"/>
  <c r="Q30" i="8405"/>
  <c r="R30" i="8405"/>
  <c r="S30" i="8405"/>
  <c r="T30" i="8405"/>
  <c r="U30" i="8405"/>
  <c r="V30" i="8405"/>
  <c r="W30" i="8405"/>
  <c r="X30" i="8405"/>
  <c r="Y30" i="8405"/>
  <c r="Z30" i="8405"/>
  <c r="AA30" i="8405"/>
  <c r="AB30" i="8405"/>
  <c r="Q187" i="8400"/>
  <c r="P187" i="8400"/>
  <c r="O187" i="8400"/>
  <c r="N187" i="8400"/>
  <c r="M187" i="8400"/>
  <c r="L187" i="8400"/>
  <c r="K187" i="8400"/>
  <c r="J187" i="8400"/>
  <c r="I187" i="8400"/>
  <c r="E187" i="8400"/>
  <c r="D187" i="8400"/>
  <c r="C187" i="8400"/>
  <c r="Q186" i="8400"/>
  <c r="P186" i="8400"/>
  <c r="O186" i="8400"/>
  <c r="N186" i="8400"/>
  <c r="M186" i="8400"/>
  <c r="L186" i="8400"/>
  <c r="K186" i="8400"/>
  <c r="J186" i="8400"/>
  <c r="I186" i="8400"/>
  <c r="E186" i="8400"/>
  <c r="D186" i="8400"/>
  <c r="C186" i="8400"/>
  <c r="Q185" i="8400"/>
  <c r="P185" i="8400"/>
  <c r="O185" i="8400"/>
  <c r="N185" i="8400"/>
  <c r="M185" i="8400"/>
  <c r="L185" i="8400"/>
  <c r="K185" i="8400"/>
  <c r="J185" i="8400"/>
  <c r="I185" i="8400"/>
  <c r="E185" i="8400"/>
  <c r="D185" i="8400"/>
  <c r="C185" i="8400"/>
  <c r="Q150" i="8400"/>
  <c r="P150" i="8400"/>
  <c r="O150" i="8400"/>
  <c r="N150" i="8400"/>
  <c r="M150" i="8400"/>
  <c r="L150" i="8400"/>
  <c r="K150" i="8400"/>
  <c r="J150" i="8400"/>
  <c r="I150" i="8400"/>
  <c r="E150" i="8400"/>
  <c r="D150" i="8400"/>
  <c r="C150" i="8400"/>
  <c r="Q149" i="8400"/>
  <c r="P149" i="8400"/>
  <c r="O149" i="8400"/>
  <c r="N149" i="8400"/>
  <c r="M149" i="8400"/>
  <c r="L149" i="8400"/>
  <c r="K149" i="8400"/>
  <c r="J149" i="8400"/>
  <c r="I149" i="8400"/>
  <c r="E149" i="8400"/>
  <c r="D149" i="8400"/>
  <c r="C149" i="8400"/>
  <c r="Q148" i="8400"/>
  <c r="P148" i="8400"/>
  <c r="O148" i="8400"/>
  <c r="N148" i="8400"/>
  <c r="M148" i="8400"/>
  <c r="L148" i="8400"/>
  <c r="K148" i="8400"/>
  <c r="J148" i="8400"/>
  <c r="I148" i="8400"/>
  <c r="E148" i="8400"/>
  <c r="D148" i="8400"/>
  <c r="C148" i="8400"/>
  <c r="Q111" i="8400"/>
  <c r="P111" i="8400"/>
  <c r="O111" i="8400"/>
  <c r="N111" i="8400"/>
  <c r="M111" i="8400"/>
  <c r="L111" i="8400"/>
  <c r="K111" i="8400"/>
  <c r="J111" i="8400"/>
  <c r="I111" i="8400"/>
  <c r="E111" i="8400"/>
  <c r="D111" i="8400"/>
  <c r="C111" i="8400"/>
  <c r="B111" i="8400"/>
  <c r="Q110" i="8400"/>
  <c r="P110" i="8400"/>
  <c r="O110" i="8400"/>
  <c r="N110" i="8400"/>
  <c r="M110" i="8400"/>
  <c r="L110" i="8400"/>
  <c r="K110" i="8400"/>
  <c r="J110" i="8400"/>
  <c r="I110" i="8400"/>
  <c r="E110" i="8400"/>
  <c r="D110" i="8400"/>
  <c r="C110" i="8400"/>
  <c r="B110" i="8400"/>
  <c r="Q109" i="8400"/>
  <c r="P109" i="8400"/>
  <c r="O109" i="8400"/>
  <c r="N109" i="8400"/>
  <c r="M109" i="8400"/>
  <c r="L109" i="8400"/>
  <c r="K109" i="8400"/>
  <c r="J109" i="8400"/>
  <c r="I109" i="8400"/>
  <c r="E109" i="8400"/>
  <c r="D109" i="8400"/>
  <c r="C109" i="8400"/>
  <c r="B109" i="8400"/>
  <c r="Q73" i="8400"/>
  <c r="P73" i="8400"/>
  <c r="O73" i="8400"/>
  <c r="N73" i="8400"/>
  <c r="M73" i="8400"/>
  <c r="L73" i="8400"/>
  <c r="K73" i="8400"/>
  <c r="J73" i="8400"/>
  <c r="I73" i="8400"/>
  <c r="E73" i="8400"/>
  <c r="D73" i="8400"/>
  <c r="C73" i="8400"/>
  <c r="B73" i="8400"/>
  <c r="Q72" i="8400"/>
  <c r="P72" i="8400"/>
  <c r="O72" i="8400"/>
  <c r="N72" i="8400"/>
  <c r="M72" i="8400"/>
  <c r="L72" i="8400"/>
  <c r="K72" i="8400"/>
  <c r="J72" i="8400"/>
  <c r="I72" i="8400"/>
  <c r="E72" i="8400"/>
  <c r="D72" i="8400"/>
  <c r="C72" i="8400"/>
  <c r="B72" i="8400"/>
  <c r="Q71" i="8400"/>
  <c r="P71" i="8400"/>
  <c r="O71" i="8400"/>
  <c r="N71" i="8400"/>
  <c r="M71" i="8400"/>
  <c r="L71" i="8400"/>
  <c r="K71" i="8400"/>
  <c r="J71" i="8400"/>
  <c r="I71" i="8400"/>
  <c r="E71" i="8400"/>
  <c r="D71" i="8400"/>
  <c r="C71" i="8400"/>
  <c r="B71" i="8400"/>
  <c r="Q36" i="8400"/>
  <c r="P36" i="8400"/>
  <c r="O36" i="8400"/>
  <c r="N36" i="8400"/>
  <c r="M36" i="8400"/>
  <c r="L36" i="8400"/>
  <c r="Q35" i="8400"/>
  <c r="P35" i="8400"/>
  <c r="O35" i="8400"/>
  <c r="N35" i="8400"/>
  <c r="M35" i="8400"/>
  <c r="L35" i="8400"/>
  <c r="Q34" i="8400"/>
  <c r="P34" i="8400"/>
  <c r="O34" i="8400"/>
  <c r="N34" i="8400"/>
  <c r="M34" i="8400"/>
  <c r="K31" i="8400"/>
  <c r="J31" i="8400"/>
  <c r="I31" i="8400"/>
  <c r="H31" i="8400"/>
  <c r="G31" i="8400"/>
  <c r="F31" i="8400"/>
  <c r="E31" i="8400"/>
  <c r="D31" i="8400"/>
  <c r="C31" i="8400"/>
  <c r="K30" i="8400"/>
  <c r="K36" i="8400" s="1"/>
  <c r="J30" i="8400"/>
  <c r="I30" i="8400"/>
  <c r="H30" i="8400"/>
  <c r="G30" i="8400"/>
  <c r="F30" i="8400"/>
  <c r="E30" i="8400"/>
  <c r="D30" i="8400"/>
  <c r="C30" i="8400"/>
  <c r="C36" i="8400" s="1"/>
  <c r="K29" i="8400"/>
  <c r="J29" i="8400"/>
  <c r="I29" i="8400"/>
  <c r="H29" i="8400"/>
  <c r="G29" i="8400"/>
  <c r="F29" i="8400"/>
  <c r="E29" i="8400"/>
  <c r="D29" i="8400"/>
  <c r="C29" i="8400"/>
  <c r="K28" i="8400"/>
  <c r="J28" i="8400"/>
  <c r="I28" i="8400"/>
  <c r="H28" i="8400"/>
  <c r="G28" i="8400"/>
  <c r="F28" i="8400"/>
  <c r="E28" i="8400"/>
  <c r="D28" i="8400"/>
  <c r="C28" i="8400"/>
  <c r="K27" i="8400"/>
  <c r="J27" i="8400"/>
  <c r="I27" i="8400"/>
  <c r="H27" i="8400"/>
  <c r="G27" i="8400"/>
  <c r="F27" i="8400"/>
  <c r="E27" i="8400"/>
  <c r="D27" i="8400"/>
  <c r="C27" i="8400"/>
  <c r="K26" i="8400"/>
  <c r="J26" i="8400"/>
  <c r="I26" i="8400"/>
  <c r="H26" i="8400"/>
  <c r="G26" i="8400"/>
  <c r="F26" i="8400"/>
  <c r="E26" i="8400"/>
  <c r="D26" i="8400"/>
  <c r="C26" i="8400"/>
  <c r="K25" i="8400"/>
  <c r="J25" i="8400"/>
  <c r="I25" i="8400"/>
  <c r="H25" i="8400"/>
  <c r="G25" i="8400"/>
  <c r="F25" i="8400"/>
  <c r="E25" i="8400"/>
  <c r="D25" i="8400"/>
  <c r="C25" i="8400"/>
  <c r="K24" i="8400"/>
  <c r="J24" i="8400"/>
  <c r="I24" i="8400"/>
  <c r="H24" i="8400"/>
  <c r="G24" i="8400"/>
  <c r="F24" i="8400"/>
  <c r="E24" i="8400"/>
  <c r="D24" i="8400"/>
  <c r="C24" i="8400"/>
  <c r="K23" i="8400"/>
  <c r="J23" i="8400"/>
  <c r="I23" i="8400"/>
  <c r="H23" i="8400"/>
  <c r="G23" i="8400"/>
  <c r="F23" i="8400"/>
  <c r="E23" i="8400"/>
  <c r="D23" i="8400"/>
  <c r="C23" i="8400"/>
  <c r="K22" i="8400"/>
  <c r="J22" i="8400"/>
  <c r="I22" i="8400"/>
  <c r="H22" i="8400"/>
  <c r="G22" i="8400"/>
  <c r="F22" i="8400"/>
  <c r="E22" i="8400"/>
  <c r="D22" i="8400"/>
  <c r="C22" i="8400"/>
  <c r="K21" i="8400"/>
  <c r="J21" i="8400"/>
  <c r="I21" i="8400"/>
  <c r="H21" i="8400"/>
  <c r="G21" i="8400"/>
  <c r="F21" i="8400"/>
  <c r="E21" i="8400"/>
  <c r="D21" i="8400"/>
  <c r="C21" i="8400"/>
  <c r="K20" i="8400"/>
  <c r="J20" i="8400"/>
  <c r="I20" i="8400"/>
  <c r="H20" i="8400"/>
  <c r="G20" i="8400"/>
  <c r="F20" i="8400"/>
  <c r="E20" i="8400"/>
  <c r="D20" i="8400"/>
  <c r="C20" i="8400"/>
  <c r="K19" i="8400"/>
  <c r="J19" i="8400"/>
  <c r="I19" i="8400"/>
  <c r="H19" i="8400"/>
  <c r="G19" i="8400"/>
  <c r="F19" i="8400"/>
  <c r="E19" i="8400"/>
  <c r="D19" i="8400"/>
  <c r="C19" i="8400"/>
  <c r="K18" i="8400"/>
  <c r="J18" i="8400"/>
  <c r="I18" i="8400"/>
  <c r="H18" i="8400"/>
  <c r="G18" i="8400"/>
  <c r="F18" i="8400"/>
  <c r="E18" i="8400"/>
  <c r="D18" i="8400"/>
  <c r="C18" i="8400"/>
  <c r="K17" i="8400"/>
  <c r="J17" i="8400"/>
  <c r="I17" i="8400"/>
  <c r="H17" i="8400"/>
  <c r="G17" i="8400"/>
  <c r="F17" i="8400"/>
  <c r="E17" i="8400"/>
  <c r="D17" i="8400"/>
  <c r="C17" i="8400"/>
  <c r="K16" i="8400"/>
  <c r="J16" i="8400"/>
  <c r="I16" i="8400"/>
  <c r="H16" i="8400"/>
  <c r="G16" i="8400"/>
  <c r="F16" i="8400"/>
  <c r="E16" i="8400"/>
  <c r="D16" i="8400"/>
  <c r="C16" i="8400"/>
  <c r="K15" i="8400"/>
  <c r="J15" i="8400"/>
  <c r="I15" i="8400"/>
  <c r="H15" i="8400"/>
  <c r="G15" i="8400"/>
  <c r="F15" i="8400"/>
  <c r="E15" i="8400"/>
  <c r="D15" i="8400"/>
  <c r="C15" i="8400"/>
  <c r="K14" i="8400"/>
  <c r="J14" i="8400"/>
  <c r="I14" i="8400"/>
  <c r="H14" i="8400"/>
  <c r="G14" i="8400"/>
  <c r="F14" i="8400"/>
  <c r="E14" i="8400"/>
  <c r="D14" i="8400"/>
  <c r="C14" i="8400"/>
  <c r="K13" i="8400"/>
  <c r="J13" i="8400"/>
  <c r="I13" i="8400"/>
  <c r="H13" i="8400"/>
  <c r="G13" i="8400"/>
  <c r="F13" i="8400"/>
  <c r="E13" i="8400"/>
  <c r="D13" i="8400"/>
  <c r="C13" i="8400"/>
  <c r="K12" i="8400"/>
  <c r="J12" i="8400"/>
  <c r="I12" i="8400"/>
  <c r="H12" i="8400"/>
  <c r="G12" i="8400"/>
  <c r="F12" i="8400"/>
  <c r="E12" i="8400"/>
  <c r="D12" i="8400"/>
  <c r="C12" i="8400"/>
  <c r="K11" i="8400"/>
  <c r="J11" i="8400"/>
  <c r="I11" i="8400"/>
  <c r="H11" i="8400"/>
  <c r="G11" i="8400"/>
  <c r="F11" i="8400"/>
  <c r="E11" i="8400"/>
  <c r="D11" i="8400"/>
  <c r="C11" i="8400"/>
  <c r="K10" i="8400"/>
  <c r="J10" i="8400"/>
  <c r="I10" i="8400"/>
  <c r="H10" i="8400"/>
  <c r="G10" i="8400"/>
  <c r="F10" i="8400"/>
  <c r="E10" i="8400"/>
  <c r="D10" i="8400"/>
  <c r="C10" i="8400"/>
  <c r="K9" i="8400"/>
  <c r="J9" i="8400"/>
  <c r="I9" i="8400"/>
  <c r="H9" i="8400"/>
  <c r="G9" i="8400"/>
  <c r="F9" i="8400"/>
  <c r="E9" i="8400"/>
  <c r="D9" i="8400"/>
  <c r="C9" i="8400"/>
  <c r="B34" i="8400"/>
  <c r="B35" i="8400"/>
  <c r="B36" i="8400"/>
  <c r="L34" i="8400"/>
  <c r="AD13" i="8406"/>
  <c r="AF13" i="8406" s="1"/>
  <c r="AC27" i="8406"/>
  <c r="AE27" i="8406" s="1"/>
  <c r="AD27" i="8406"/>
  <c r="AF27" i="8406" s="1"/>
  <c r="AD27" i="8407"/>
  <c r="AF27" i="8407" s="1"/>
  <c r="AC13" i="8407"/>
  <c r="AE13" i="8407" s="1"/>
  <c r="AD13" i="8407"/>
  <c r="AF13" i="8407" s="1"/>
  <c r="AC27" i="8407"/>
  <c r="AE27" i="8407" s="1"/>
  <c r="AD14" i="8407" l="1"/>
  <c r="AF14" i="8407" s="1"/>
  <c r="E36" i="8400"/>
  <c r="I36" i="8400"/>
  <c r="D8" i="8408"/>
  <c r="AC6" i="8408" s="1"/>
  <c r="AE6" i="8408" s="1"/>
  <c r="C8" i="8408"/>
  <c r="AB6" i="8408" s="1"/>
  <c r="AD6" i="8408" s="1"/>
  <c r="AB18" i="8408"/>
  <c r="AD18" i="8408" s="1"/>
  <c r="AB21" i="8408"/>
  <c r="AD21" i="8408" s="1"/>
  <c r="AB12" i="8408"/>
  <c r="AD12" i="8408" s="1"/>
  <c r="AD10" i="8407"/>
  <c r="AF10" i="8407" s="1"/>
  <c r="AD26" i="8407"/>
  <c r="AF26" i="8407" s="1"/>
  <c r="AD28" i="8407"/>
  <c r="AF28" i="8407" s="1"/>
  <c r="AD17" i="8406"/>
  <c r="AF17" i="8406" s="1"/>
  <c r="AD8" i="8406"/>
  <c r="AF8" i="8406" s="1"/>
  <c r="AD11" i="8406"/>
  <c r="AF11" i="8406" s="1"/>
  <c r="AD12" i="8406"/>
  <c r="AF12" i="8406" s="1"/>
  <c r="AD23" i="8406"/>
  <c r="AF23" i="8406" s="1"/>
  <c r="AD7" i="8406"/>
  <c r="AF7" i="8406" s="1"/>
  <c r="AC17" i="8406"/>
  <c r="AE17" i="8406" s="1"/>
  <c r="AD30" i="8405"/>
  <c r="AD18" i="8405"/>
  <c r="AE16" i="8405"/>
  <c r="AG16" i="8405" s="1"/>
  <c r="AE21" i="8405"/>
  <c r="AG21" i="8405" s="1"/>
  <c r="AE29" i="8405"/>
  <c r="AG29" i="8405" s="1"/>
  <c r="AD24" i="8405"/>
  <c r="AE11" i="8405"/>
  <c r="AG11" i="8405" s="1"/>
  <c r="AD21" i="8405"/>
  <c r="AE14" i="8405"/>
  <c r="AG14" i="8405" s="1"/>
  <c r="AE13" i="8405"/>
  <c r="AG13" i="8405" s="1"/>
  <c r="AE12" i="8405"/>
  <c r="AG12" i="8405" s="1"/>
  <c r="AE9" i="8405"/>
  <c r="AG9" i="8405" s="1"/>
  <c r="AC7" i="8406"/>
  <c r="AE7" i="8406" s="1"/>
  <c r="AC21" i="8407"/>
  <c r="AE21" i="8407" s="1"/>
  <c r="D34" i="8400"/>
  <c r="AD8" i="8405"/>
  <c r="AE30" i="8405"/>
  <c r="AG30" i="8405" s="1"/>
  <c r="AE27" i="8405"/>
  <c r="AG27" i="8405" s="1"/>
  <c r="AE26" i="8405"/>
  <c r="AG26" i="8405" s="1"/>
  <c r="AE23" i="8405"/>
  <c r="AG23" i="8405" s="1"/>
  <c r="AE22" i="8405"/>
  <c r="AG22" i="8405" s="1"/>
  <c r="AE19" i="8405"/>
  <c r="AG19" i="8405" s="1"/>
  <c r="AE18" i="8405"/>
  <c r="AG18" i="8405" s="1"/>
  <c r="AD7" i="8407"/>
  <c r="AF7" i="8407" s="1"/>
  <c r="AC11" i="8407"/>
  <c r="AE11" i="8407" s="1"/>
  <c r="AC15" i="8407"/>
  <c r="AE15" i="8407" s="1"/>
  <c r="AD18" i="8407"/>
  <c r="AF18" i="8407" s="1"/>
  <c r="AD28" i="8406"/>
  <c r="AF28" i="8406" s="1"/>
  <c r="AD15" i="8405"/>
  <c r="AD18" i="8406"/>
  <c r="AF18" i="8406" s="1"/>
  <c r="AC18" i="8406"/>
  <c r="AE18" i="8406" s="1"/>
  <c r="AC23" i="8407"/>
  <c r="AE23" i="8407" s="1"/>
  <c r="AB24" i="8409"/>
  <c r="AD24" i="8409" s="1"/>
  <c r="AB16" i="8409"/>
  <c r="AD16" i="8409" s="1"/>
  <c r="AB23" i="8409"/>
  <c r="AD23" i="8409" s="1"/>
  <c r="AC22" i="8409"/>
  <c r="AE22" i="8409" s="1"/>
  <c r="AC28" i="8409"/>
  <c r="AE28" i="8409" s="1"/>
  <c r="AC19" i="8409"/>
  <c r="AE19" i="8409" s="1"/>
  <c r="Z10" i="8410"/>
  <c r="AB10" i="8410" s="1"/>
  <c r="C34" i="8400"/>
  <c r="J34" i="8400"/>
  <c r="D35" i="8400"/>
  <c r="AD26" i="8405"/>
  <c r="AD25" i="8405"/>
  <c r="AD12" i="8405"/>
  <c r="AD9" i="8405"/>
  <c r="AC9" i="8406"/>
  <c r="AE9" i="8406" s="1"/>
  <c r="AD14" i="8406"/>
  <c r="AF14" i="8406" s="1"/>
  <c r="AC19" i="8406"/>
  <c r="AE19" i="8406" s="1"/>
  <c r="AC26" i="8406"/>
  <c r="AE26" i="8406" s="1"/>
  <c r="AC7" i="8407"/>
  <c r="AE7" i="8407" s="1"/>
  <c r="AD11" i="8407"/>
  <c r="AF11" i="8407" s="1"/>
  <c r="AD12" i="8407"/>
  <c r="AF12" i="8407" s="1"/>
  <c r="AD24" i="8407"/>
  <c r="AF24" i="8407" s="1"/>
  <c r="AC14" i="8409"/>
  <c r="AE14" i="8409" s="1"/>
  <c r="AE28" i="8405"/>
  <c r="AG28" i="8405" s="1"/>
  <c r="AE24" i="8405"/>
  <c r="AG24" i="8405" s="1"/>
  <c r="AE20" i="8405"/>
  <c r="AG20" i="8405" s="1"/>
  <c r="AD10" i="8406"/>
  <c r="AF10" i="8406" s="1"/>
  <c r="AD15" i="8406"/>
  <c r="AF15" i="8406" s="1"/>
  <c r="AD16" i="8406"/>
  <c r="AF16" i="8406" s="1"/>
  <c r="AC16" i="8406"/>
  <c r="AE16" i="8406" s="1"/>
  <c r="AD20" i="8406"/>
  <c r="AF20" i="8406" s="1"/>
  <c r="AC20" i="8406"/>
  <c r="AE20" i="8406" s="1"/>
  <c r="AC23" i="8406"/>
  <c r="AE23" i="8406" s="1"/>
  <c r="AD26" i="8406"/>
  <c r="AF26" i="8406" s="1"/>
  <c r="AD20" i="8407"/>
  <c r="AF20" i="8407" s="1"/>
  <c r="AD21" i="8407"/>
  <c r="AF21" i="8407" s="1"/>
  <c r="AC25" i="8407"/>
  <c r="AE25" i="8407" s="1"/>
  <c r="Z22" i="8410"/>
  <c r="AB22" i="8410" s="1"/>
  <c r="AD27" i="8405"/>
  <c r="AD20" i="8405"/>
  <c r="AD6" i="8407"/>
  <c r="AF6" i="8407" s="1"/>
  <c r="AB20" i="8409"/>
  <c r="AD20" i="8409" s="1"/>
  <c r="E35" i="8400"/>
  <c r="C35" i="8400"/>
  <c r="K35" i="8400"/>
  <c r="J35" i="8400"/>
  <c r="I35" i="8400"/>
  <c r="AD17" i="8405"/>
  <c r="AE10" i="8405"/>
  <c r="AG10" i="8405" s="1"/>
  <c r="AC14" i="8406"/>
  <c r="AE14" i="8406" s="1"/>
  <c r="AC14" i="8407"/>
  <c r="AE14" i="8407" s="1"/>
  <c r="AC19" i="8407"/>
  <c r="AE19" i="8407" s="1"/>
  <c r="AD19" i="8407"/>
  <c r="AF19" i="8407" s="1"/>
  <c r="AD22" i="8407"/>
  <c r="AF22" i="8407" s="1"/>
  <c r="AC26" i="8407"/>
  <c r="AE26" i="8407" s="1"/>
  <c r="AB6" i="8409"/>
  <c r="AD6" i="8409" s="1"/>
  <c r="AC23" i="8409"/>
  <c r="AE23" i="8409" s="1"/>
  <c r="AB17" i="8409"/>
  <c r="AD17" i="8409" s="1"/>
  <c r="AC8" i="8406"/>
  <c r="AE8" i="8406" s="1"/>
  <c r="AC11" i="8406"/>
  <c r="AE11" i="8406" s="1"/>
  <c r="AC22" i="8406"/>
  <c r="AE22" i="8406" s="1"/>
  <c r="AD22" i="8406"/>
  <c r="AF22" i="8406" s="1"/>
  <c r="AC25" i="8406"/>
  <c r="AE25" i="8406" s="1"/>
  <c r="AD25" i="8406"/>
  <c r="AF25" i="8406" s="1"/>
  <c r="AD25" i="8407"/>
  <c r="AF25" i="8407" s="1"/>
  <c r="AC25" i="8409"/>
  <c r="AE25" i="8409" s="1"/>
  <c r="AA28" i="8410"/>
  <c r="AC28" i="8410" s="1"/>
  <c r="AA18" i="8410"/>
  <c r="AC18" i="8410" s="1"/>
  <c r="AC24" i="8406"/>
  <c r="AE24" i="8406" s="1"/>
  <c r="E34" i="8400"/>
  <c r="AE8" i="8405"/>
  <c r="AG8" i="8405" s="1"/>
  <c r="AD29" i="8405"/>
  <c r="AE15" i="8405"/>
  <c r="AG15" i="8405" s="1"/>
  <c r="AD14" i="8405"/>
  <c r="AC6" i="8406"/>
  <c r="AE6" i="8406" s="1"/>
  <c r="AD6" i="8406"/>
  <c r="AF6" i="8406" s="1"/>
  <c r="AD24" i="8406"/>
  <c r="AF24" i="8406" s="1"/>
  <c r="AC8" i="8407"/>
  <c r="AE8" i="8407" s="1"/>
  <c r="AD8" i="8407"/>
  <c r="AF8" i="8407" s="1"/>
  <c r="AC9" i="8407"/>
  <c r="AE9" i="8407" s="1"/>
  <c r="AD9" i="8407"/>
  <c r="AF9" i="8407" s="1"/>
  <c r="AD15" i="8407"/>
  <c r="AF15" i="8407" s="1"/>
  <c r="AC16" i="8407"/>
  <c r="AE16" i="8407" s="1"/>
  <c r="AD16" i="8407"/>
  <c r="AF16" i="8407" s="1"/>
  <c r="AC20" i="8407"/>
  <c r="AE20" i="8407" s="1"/>
  <c r="AB15" i="8408"/>
  <c r="AD15" i="8408" s="1"/>
  <c r="AC7" i="8409"/>
  <c r="AE7" i="8409" s="1"/>
  <c r="I34" i="8400"/>
  <c r="D36" i="8400"/>
  <c r="AC28" i="8406"/>
  <c r="AE28" i="8406" s="1"/>
  <c r="AC12" i="8407"/>
  <c r="AE12" i="8407" s="1"/>
  <c r="AC17" i="8407"/>
  <c r="AE17" i="8407" s="1"/>
  <c r="AC22" i="8407"/>
  <c r="AE22" i="8407" s="1"/>
  <c r="AC24" i="8407"/>
  <c r="AE24" i="8407" s="1"/>
  <c r="AC26" i="8408"/>
  <c r="AE26" i="8408" s="1"/>
  <c r="Z11" i="8410"/>
  <c r="AB11" i="8410" s="1"/>
  <c r="Z23" i="8410"/>
  <c r="AB23" i="8410" s="1"/>
  <c r="Z9" i="8410"/>
  <c r="AB9" i="8410" s="1"/>
  <c r="AA17" i="8410"/>
  <c r="AC17" i="8410" s="1"/>
  <c r="Z21" i="8410"/>
  <c r="AB21" i="8410" s="1"/>
  <c r="Z8" i="8410"/>
  <c r="AB8" i="8410" s="1"/>
  <c r="AA16" i="8410"/>
  <c r="AC16" i="8410" s="1"/>
  <c r="Z20" i="8410"/>
  <c r="AB20" i="8410" s="1"/>
  <c r="Z7" i="8410"/>
  <c r="AB7" i="8410" s="1"/>
  <c r="Z19" i="8410"/>
  <c r="AB19" i="8410" s="1"/>
  <c r="Z6" i="8410"/>
  <c r="AB6" i="8410" s="1"/>
  <c r="Z18" i="8410"/>
  <c r="AB18" i="8410" s="1"/>
  <c r="AA26" i="8410"/>
  <c r="AC26" i="8410" s="1"/>
  <c r="AA14" i="8410"/>
  <c r="AC14" i="8410" s="1"/>
  <c r="Z17" i="8410"/>
  <c r="AB17" i="8410" s="1"/>
  <c r="AA25" i="8410"/>
  <c r="AC25" i="8410" s="1"/>
  <c r="Z16" i="8410"/>
  <c r="AB16" i="8410" s="1"/>
  <c r="AA24" i="8410"/>
  <c r="AC24" i="8410" s="1"/>
  <c r="AA11" i="8410"/>
  <c r="AC11" i="8410" s="1"/>
  <c r="Z15" i="8410"/>
  <c r="AB15" i="8410" s="1"/>
  <c r="Z28" i="8410"/>
  <c r="AB28" i="8410" s="1"/>
  <c r="AA10" i="8410"/>
  <c r="AC10" i="8410" s="1"/>
  <c r="AA22" i="8410"/>
  <c r="AC22" i="8410" s="1"/>
  <c r="Z26" i="8410"/>
  <c r="AB26" i="8410" s="1"/>
  <c r="AA9" i="8410"/>
  <c r="AC9" i="8410" s="1"/>
  <c r="Z14" i="8410"/>
  <c r="AB14" i="8410" s="1"/>
  <c r="AA21" i="8410"/>
  <c r="AC21" i="8410" s="1"/>
  <c r="Z25" i="8410"/>
  <c r="AB25" i="8410" s="1"/>
  <c r="AA8" i="8410"/>
  <c r="AC8" i="8410" s="1"/>
  <c r="Z12" i="8410"/>
  <c r="AB12" i="8410" s="1"/>
  <c r="Z24" i="8410"/>
  <c r="AB24" i="8410" s="1"/>
  <c r="AB25" i="8409"/>
  <c r="AD25" i="8409" s="1"/>
  <c r="AB14" i="8409"/>
  <c r="AD14" i="8409" s="1"/>
  <c r="AB19" i="8409"/>
  <c r="AD19" i="8409" s="1"/>
  <c r="AC17" i="8409"/>
  <c r="AE17" i="8409" s="1"/>
  <c r="AC9" i="8409"/>
  <c r="AE9" i="8409" s="1"/>
  <c r="AB8" i="8409"/>
  <c r="AD8" i="8409" s="1"/>
  <c r="AC11" i="8409"/>
  <c r="AE11" i="8409" s="1"/>
  <c r="AC21" i="8409"/>
  <c r="AE21" i="8409" s="1"/>
  <c r="AC8" i="8409"/>
  <c r="AE8" i="8409" s="1"/>
  <c r="AB21" i="8409"/>
  <c r="AD21" i="8409" s="1"/>
  <c r="AC24" i="8409"/>
  <c r="AE24" i="8409" s="1"/>
  <c r="AB22" i="8409"/>
  <c r="AD22" i="8409" s="1"/>
  <c r="AB9" i="8409"/>
  <c r="AD9" i="8409" s="1"/>
  <c r="AB7" i="8409"/>
  <c r="AD7" i="8409" s="1"/>
  <c r="AC15" i="8409"/>
  <c r="AE15" i="8409" s="1"/>
  <c r="AB11" i="8409"/>
  <c r="AD11" i="8409" s="1"/>
  <c r="AB28" i="8409"/>
  <c r="AD28" i="8409" s="1"/>
  <c r="AB10" i="8409"/>
  <c r="AD10" i="8409" s="1"/>
  <c r="AC18" i="8409"/>
  <c r="AE18" i="8409" s="1"/>
  <c r="AC22" i="8408"/>
  <c r="AE22" i="8408" s="1"/>
  <c r="AB17" i="8408"/>
  <c r="AD17" i="8408" s="1"/>
  <c r="AC24" i="8408"/>
  <c r="AE24" i="8408" s="1"/>
  <c r="AB25" i="8408"/>
  <c r="AD25" i="8408" s="1"/>
  <c r="AC15" i="8408"/>
  <c r="AE15" i="8408" s="1"/>
  <c r="AC21" i="8408"/>
  <c r="AE21" i="8408" s="1"/>
  <c r="AC25" i="8408"/>
  <c r="AE25" i="8408" s="1"/>
  <c r="AB26" i="8408"/>
  <c r="AD26" i="8408" s="1"/>
  <c r="AB8" i="8408"/>
  <c r="AD8" i="8408" s="1"/>
  <c r="AB9" i="8408"/>
  <c r="AD9" i="8408" s="1"/>
  <c r="AB19" i="8408"/>
  <c r="AD19" i="8408" s="1"/>
  <c r="AC23" i="8408"/>
  <c r="AE23" i="8408" s="1"/>
  <c r="AB10" i="8408"/>
  <c r="AD10" i="8408" s="1"/>
  <c r="AB11" i="8408"/>
  <c r="AD11" i="8408" s="1"/>
  <c r="AC17" i="8408"/>
  <c r="AE17" i="8408" s="1"/>
  <c r="AC8" i="8408"/>
  <c r="AE8" i="8408" s="1"/>
  <c r="AC18" i="8408"/>
  <c r="AE18" i="8408" s="1"/>
  <c r="AC19" i="8408"/>
  <c r="AE19" i="8408" s="1"/>
  <c r="AB23" i="8408"/>
  <c r="AD23" i="8408" s="1"/>
  <c r="AC14" i="8408"/>
  <c r="AE14" i="8408" s="1"/>
  <c r="AC10" i="8408"/>
  <c r="AE10" i="8408" s="1"/>
  <c r="AC12" i="8408"/>
  <c r="AE12" i="8408" s="1"/>
  <c r="AB14" i="8408"/>
  <c r="AD14" i="8408" s="1"/>
  <c r="AB24" i="8408"/>
  <c r="AD24" i="8408" s="1"/>
  <c r="AA6" i="8410"/>
  <c r="AC6" i="8410" s="1"/>
  <c r="AA23" i="8410"/>
  <c r="AC23" i="8410" s="1"/>
  <c r="AA20" i="8410"/>
  <c r="AC20" i="8410" s="1"/>
  <c r="AA15" i="8410"/>
  <c r="AC15" i="8410" s="1"/>
  <c r="AA19" i="8410"/>
  <c r="AC19" i="8410" s="1"/>
  <c r="AA7" i="8410"/>
  <c r="AC7" i="8410" s="1"/>
  <c r="AA12" i="8410"/>
  <c r="AC12" i="8410" s="1"/>
  <c r="J36" i="8400"/>
  <c r="AD23" i="8405"/>
  <c r="AD22" i="8405"/>
  <c r="AD11" i="8405"/>
  <c r="AD10" i="8405"/>
  <c r="AD23" i="8407"/>
  <c r="AF23" i="8407" s="1"/>
  <c r="AB22" i="8408"/>
  <c r="AD22" i="8408" s="1"/>
  <c r="AB15" i="8409"/>
  <c r="AD15" i="8409" s="1"/>
  <c r="AD19" i="8406"/>
  <c r="AF19" i="8406" s="1"/>
  <c r="AB7" i="8408"/>
  <c r="AD7" i="8408" s="1"/>
  <c r="AC12" i="8409"/>
  <c r="AE12" i="8409" s="1"/>
  <c r="AD13" i="8405"/>
  <c r="AD17" i="8407"/>
  <c r="AF17" i="8407" s="1"/>
  <c r="AC28" i="8407"/>
  <c r="AE28" i="8407" s="1"/>
  <c r="AC7" i="8408"/>
  <c r="AE7" i="8408" s="1"/>
  <c r="AC11" i="8408"/>
  <c r="AE11" i="8408" s="1"/>
  <c r="AB20" i="8408"/>
  <c r="AD20" i="8408" s="1"/>
  <c r="AC28" i="8408"/>
  <c r="AE28" i="8408" s="1"/>
  <c r="AE25" i="8405"/>
  <c r="AG25" i="8405" s="1"/>
  <c r="AC12" i="8406"/>
  <c r="AE12" i="8406" s="1"/>
  <c r="AC15" i="8406"/>
  <c r="AE15" i="8406" s="1"/>
  <c r="AC18" i="8407"/>
  <c r="AE18" i="8407" s="1"/>
  <c r="AC20" i="8408"/>
  <c r="AE20" i="8408" s="1"/>
  <c r="AB28" i="8408"/>
  <c r="AD28" i="8408" s="1"/>
  <c r="AB12" i="8409"/>
  <c r="AD12" i="8409" s="1"/>
  <c r="AC26" i="8409"/>
  <c r="AE26" i="8409" s="1"/>
  <c r="AC10" i="8409"/>
  <c r="AE10" i="8409" s="1"/>
  <c r="K34" i="8400"/>
  <c r="AC21" i="8406"/>
  <c r="AE21" i="8406" s="1"/>
  <c r="AC10" i="8407"/>
  <c r="AE10" i="8407" s="1"/>
  <c r="AC20" i="8409"/>
  <c r="AE20" i="8409" s="1"/>
  <c r="AB26" i="8409"/>
  <c r="AD26" i="8409" s="1"/>
  <c r="AD28" i="8405"/>
  <c r="AD16" i="8405"/>
  <c r="AD9" i="8406"/>
  <c r="AF9" i="8406" s="1"/>
  <c r="AD21" i="8406"/>
  <c r="AF21" i="8406" s="1"/>
  <c r="AC6" i="8407"/>
  <c r="AE6" i="8407" s="1"/>
  <c r="AB18" i="8409"/>
  <c r="AD18" i="8409" s="1"/>
  <c r="AC16" i="8409"/>
  <c r="AE16" i="8409" s="1"/>
  <c r="AD19" i="8405"/>
  <c r="AE17" i="8405"/>
  <c r="AG17" i="8405" s="1"/>
  <c r="AC10" i="8406"/>
  <c r="AE10" i="8406" s="1"/>
  <c r="AC9" i="8408"/>
  <c r="AE9" i="8408" s="1"/>
  <c r="AC6" i="8409"/>
  <c r="AE6" i="840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統計處吳彥廷</author>
  </authors>
  <commentList>
    <comment ref="A15" authorId="0" shapeId="0" xr:uid="{25973FFE-FF89-4EF7-89FC-067437236BE9}">
      <text>
        <r>
          <rPr>
            <sz val="9"/>
            <color indexed="81"/>
            <rFont val="細明體"/>
            <family val="3"/>
            <charset val="136"/>
          </rPr>
          <t>115.7.31台中市修正就學交通補助之人次與金額</t>
        </r>
      </text>
    </comment>
    <comment ref="A19" authorId="0" shapeId="0" xr:uid="{9F4F3DCA-8853-4CC0-9A83-530F36E1B206}">
      <text>
        <r>
          <rPr>
            <sz val="9"/>
            <color indexed="81"/>
            <rFont val="細明體"/>
            <family val="3"/>
            <charset val="136"/>
          </rPr>
          <t>台中市修正就學交通補助之人次與金額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統計處吳彥廷</author>
  </authors>
  <commentList>
    <comment ref="A136" authorId="0" shapeId="0" xr:uid="{140E0692-8A39-4C68-A929-10D868E51E28}">
      <text>
        <r>
          <rPr>
            <sz val="9"/>
            <color indexed="81"/>
            <rFont val="細明體"/>
            <family val="3"/>
            <charset val="136"/>
          </rPr>
          <t>115.7.31台中市修正就學交通補助之人次與金額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  <author>統計處易子安</author>
  </authors>
  <commentList>
    <comment ref="A72" authorId="0" shapeId="0" xr:uid="{3FFAA117-7FCB-4206-B976-82AB8647963A}">
      <text>
        <r>
          <rPr>
            <sz val="9"/>
            <color indexed="81"/>
            <rFont val="Tahoma"/>
            <family val="2"/>
          </rPr>
          <t>1140331</t>
        </r>
        <r>
          <rPr>
            <sz val="9"/>
            <color indexed="81"/>
            <rFont val="細明體"/>
            <family val="3"/>
            <charset val="136"/>
          </rPr>
          <t>臺北市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修正2024Q2
節日慰問戶次、人次、金額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6" authorId="1" shapeId="0" xr:uid="{9A1AAE97-8079-4D15-BB61-3704EBD8214B}">
      <text>
        <r>
          <rPr>
            <sz val="9"/>
            <color indexed="81"/>
            <rFont val="細明體"/>
            <family val="3"/>
            <charset val="136"/>
          </rPr>
          <t>114.08.15 台中市修正 113Q4 生育補助人次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4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6" authorId="0" shapeId="0" xr:uid="{00000000-0006-0000-04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2" authorId="0" shapeId="0" xr:uid="{00000000-0006-0000-04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修正教育補助人次及金額</t>
        </r>
      </text>
    </comment>
    <comment ref="A117" authorId="0" shapeId="0" xr:uid="{00000000-0006-0000-04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3" authorId="0" shapeId="0" xr:uid="{00000000-0006-0000-0400-000005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修正教育補助人次及金額</t>
        </r>
      </text>
    </comment>
    <comment ref="A148" authorId="0" shapeId="0" xr:uid="{00000000-0006-0000-0400-000006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5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6" authorId="0" shapeId="0" xr:uid="{00000000-0006-0000-05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5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8" authorId="0" shapeId="0" xr:uid="{00000000-0006-0000-05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86" authorId="0" shapeId="0" xr:uid="{00000000-0006-0000-06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6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  <comment ref="A153" authorId="0" shapeId="0" xr:uid="{00000000-0006-0000-06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7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  <comment ref="A86" authorId="0" shapeId="0" xr:uid="{00000000-0006-0000-0700-000002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700-000003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53" authorId="0" shapeId="0" xr:uid="{00000000-0006-0000-07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800-000001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</text>
    </comment>
    <comment ref="A86" authorId="0" shapeId="0" xr:uid="{00000000-0006-0000-0800-000002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8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  <comment ref="A153" authorId="0" shapeId="0" xr:uid="{00000000-0006-0000-08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</text>
    </comment>
    <comment ref="A86" authorId="0" shapeId="0" xr:uid="{00000000-0006-0000-09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9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</text>
    </comment>
    <comment ref="A153" authorId="0" shapeId="0" xr:uid="{00000000-0006-0000-09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55" authorId="0" shapeId="0" xr:uid="{00000000-0006-0000-0A00-000001000000}">
      <text>
        <r>
          <rPr>
            <sz val="9"/>
            <color indexed="81"/>
            <rFont val="Tahoma"/>
            <family val="2"/>
          </rPr>
          <t>104.08.04</t>
        </r>
        <r>
          <rPr>
            <sz val="9"/>
            <color indexed="81"/>
            <rFont val="細明體"/>
            <family val="3"/>
            <charset val="136"/>
          </rPr>
          <t>修改家庭生活扶助第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款金額。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5" authorId="0" shapeId="0" xr:uid="{00000000-0006-0000-0A00-000002000000}">
      <text>
        <r>
          <rPr>
            <sz val="9"/>
            <color indexed="81"/>
            <rFont val="Tahoma"/>
            <family val="2"/>
          </rPr>
          <t>105.02.23</t>
        </r>
        <r>
          <rPr>
            <sz val="9"/>
            <color indexed="81"/>
            <rFont val="細明體"/>
            <family val="3"/>
            <charset val="136"/>
          </rPr>
          <t>修改兒童生活扶助、就學生活補助人次及金額。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<sst xmlns="http://schemas.openxmlformats.org/spreadsheetml/2006/main" count="6462" uniqueCount="254">
  <si>
    <t>Source : County and City Government.</t>
    <phoneticPr fontId="3" type="noConversion"/>
  </si>
  <si>
    <t>Times of Households</t>
    <phoneticPr fontId="3" type="noConversion"/>
  </si>
  <si>
    <t>Persons</t>
    <phoneticPr fontId="3" type="noConversion"/>
  </si>
  <si>
    <t>Total</t>
    <phoneticPr fontId="33" type="noConversion"/>
  </si>
  <si>
    <t xml:space="preserve">Yilan County  </t>
    <phoneticPr fontId="33" type="noConversion"/>
  </si>
  <si>
    <t xml:space="preserve">Hsinchu County  </t>
    <phoneticPr fontId="33" type="noConversion"/>
  </si>
  <si>
    <t xml:space="preserve">Miaoli County  </t>
    <phoneticPr fontId="33" type="noConversion"/>
  </si>
  <si>
    <t xml:space="preserve">Changhua County  </t>
    <phoneticPr fontId="33" type="noConversion"/>
  </si>
  <si>
    <t xml:space="preserve">Nantou County  </t>
    <phoneticPr fontId="33" type="noConversion"/>
  </si>
  <si>
    <t xml:space="preserve">Yunlin County  </t>
    <phoneticPr fontId="33" type="noConversion"/>
  </si>
  <si>
    <t xml:space="preserve">Chiayi County  </t>
    <phoneticPr fontId="33" type="noConversion"/>
  </si>
  <si>
    <t xml:space="preserve">Pingtung County  </t>
    <phoneticPr fontId="33" type="noConversion"/>
  </si>
  <si>
    <t xml:space="preserve">Taitung County  </t>
    <phoneticPr fontId="33" type="noConversion"/>
  </si>
  <si>
    <t xml:space="preserve">Hualien County  </t>
    <phoneticPr fontId="33" type="noConversion"/>
  </si>
  <si>
    <t xml:space="preserve">Penghu County  </t>
    <phoneticPr fontId="33" type="noConversion"/>
  </si>
  <si>
    <t xml:space="preserve">Keelung City </t>
    <phoneticPr fontId="33" type="noConversion"/>
  </si>
  <si>
    <t xml:space="preserve">Hsinchu City </t>
    <phoneticPr fontId="33" type="noConversion"/>
  </si>
  <si>
    <t xml:space="preserve">Chiayi City </t>
    <phoneticPr fontId="33" type="noConversion"/>
  </si>
  <si>
    <t xml:space="preserve">Kinmen County </t>
    <phoneticPr fontId="33" type="noConversion"/>
  </si>
  <si>
    <t xml:space="preserve">Lienchiang County  </t>
    <phoneticPr fontId="33" type="noConversion"/>
  </si>
  <si>
    <t>Times of Persons</t>
    <phoneticPr fontId="3" type="noConversion"/>
  </si>
  <si>
    <t>Amount
 (NT.$)</t>
    <phoneticPr fontId="3" type="noConversion"/>
  </si>
  <si>
    <t>Persons</t>
    <phoneticPr fontId="3" type="noConversion"/>
  </si>
  <si>
    <t>Times of Households</t>
    <phoneticPr fontId="3" type="noConversion"/>
  </si>
  <si>
    <t>Total</t>
    <phoneticPr fontId="33" type="noConversion"/>
  </si>
  <si>
    <t xml:space="preserve">Yilan County  </t>
    <phoneticPr fontId="33" type="noConversion"/>
  </si>
  <si>
    <t xml:space="preserve">Hsinchu County  </t>
    <phoneticPr fontId="33" type="noConversion"/>
  </si>
  <si>
    <t xml:space="preserve">Miaoli County  </t>
    <phoneticPr fontId="33" type="noConversion"/>
  </si>
  <si>
    <t xml:space="preserve">Changhua County  </t>
    <phoneticPr fontId="33" type="noConversion"/>
  </si>
  <si>
    <t xml:space="preserve">Nantou County  </t>
    <phoneticPr fontId="33" type="noConversion"/>
  </si>
  <si>
    <t xml:space="preserve">Yunlin County  </t>
    <phoneticPr fontId="33" type="noConversion"/>
  </si>
  <si>
    <t xml:space="preserve">Chiayi County  </t>
    <phoneticPr fontId="33" type="noConversion"/>
  </si>
  <si>
    <t xml:space="preserve">Pingtung County  </t>
    <phoneticPr fontId="33" type="noConversion"/>
  </si>
  <si>
    <t xml:space="preserve">Taitung County  </t>
    <phoneticPr fontId="33" type="noConversion"/>
  </si>
  <si>
    <t xml:space="preserve">Hualien County  </t>
    <phoneticPr fontId="33" type="noConversion"/>
  </si>
  <si>
    <t xml:space="preserve">Penghu County  </t>
    <phoneticPr fontId="33" type="noConversion"/>
  </si>
  <si>
    <t xml:space="preserve">Keelung City </t>
    <phoneticPr fontId="33" type="noConversion"/>
  </si>
  <si>
    <t xml:space="preserve">Hsinchu City </t>
    <phoneticPr fontId="33" type="noConversion"/>
  </si>
  <si>
    <t xml:space="preserve">Chiayi City </t>
    <phoneticPr fontId="33" type="noConversion"/>
  </si>
  <si>
    <t xml:space="preserve">Kinmen County </t>
    <phoneticPr fontId="33" type="noConversion"/>
  </si>
  <si>
    <t xml:space="preserve">Lienchiang County  </t>
    <phoneticPr fontId="33" type="noConversion"/>
  </si>
  <si>
    <t>Source : County and City Government.</t>
    <phoneticPr fontId="3" type="noConversion"/>
  </si>
  <si>
    <t>Amount
 (NT.$)</t>
  </si>
  <si>
    <t>Times of Persons</t>
  </si>
  <si>
    <t>Persons</t>
  </si>
  <si>
    <t>Amount (NT.$)</t>
  </si>
  <si>
    <t>Times of Households</t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</si>
  <si>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</si>
  <si>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9"/>
        <rFont val="標楷體"/>
        <family val="4"/>
        <charset val="136"/>
      </rPr>
      <t>人次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</si>
  <si>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</si>
  <si>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sz val="9"/>
        <rFont val="標楷體"/>
        <family val="4"/>
        <charset val="136"/>
      </rPr>
      <t>戶次</t>
    </r>
    <phoneticPr fontId="3" type="noConversion"/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</si>
  <si>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</si>
  <si>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</si>
  <si>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</si>
  <si>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</si>
  <si>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</si>
  <si>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</si>
  <si>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</si>
  <si>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</si>
  <si>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</si>
  <si>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</si>
  <si>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</si>
  <si>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</si>
  <si>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</si>
  <si>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</si>
  <si>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金門縣</t>
    </r>
  </si>
  <si>
    <r>
      <rPr>
        <sz val="9"/>
        <rFont val="標楷體"/>
        <family val="4"/>
        <charset val="136"/>
      </rPr>
      <t>連江縣</t>
    </r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</si>
  <si>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33" type="noConversion"/>
  </si>
  <si>
    <r>
      <rPr>
        <sz val="9"/>
        <rFont val="標楷體"/>
        <family val="4"/>
        <charset val="136"/>
      </rPr>
      <t>台灣省</t>
    </r>
  </si>
  <si>
    <r>
      <rPr>
        <sz val="9"/>
        <rFont val="標楷體"/>
        <family val="4"/>
        <charset val="136"/>
      </rPr>
      <t>福建省</t>
    </r>
  </si>
  <si>
    <r>
      <rPr>
        <sz val="9"/>
        <rFont val="標楷體"/>
        <family val="4"/>
        <charset val="136"/>
      </rPr>
      <t>核年季</t>
    </r>
  </si>
  <si>
    <r>
      <rPr>
        <b/>
        <sz val="14"/>
        <rFont val="標楷體"/>
        <family val="4"/>
        <charset val="136"/>
      </rPr>
      <t>低收入戶特殊項目救助及服務</t>
    </r>
    <r>
      <rPr>
        <b/>
        <sz val="14"/>
        <rFont val="Times New Roman"/>
        <family val="1"/>
      </rPr>
      <t xml:space="preserve">  Special assistance and services for low-income households</t>
    </r>
  </si>
  <si>
    <r>
      <rPr>
        <b/>
        <sz val="9"/>
        <color indexed="10"/>
        <rFont val="標楷體"/>
        <family val="4"/>
        <charset val="136"/>
      </rPr>
      <t>中華民國</t>
    </r>
    <r>
      <rPr>
        <b/>
        <sz val="9"/>
        <color indexed="10"/>
        <rFont val="Times New Roman"/>
        <family val="1"/>
      </rPr>
      <t>105</t>
    </r>
    <r>
      <rPr>
        <b/>
        <sz val="9"/>
        <color indexed="10"/>
        <rFont val="標楷體"/>
        <family val="4"/>
        <charset val="136"/>
      </rPr>
      <t>年</t>
    </r>
    <r>
      <rPr>
        <b/>
        <sz val="9"/>
        <color indexed="10"/>
        <rFont val="Times New Roman"/>
        <family val="1"/>
      </rPr>
      <t xml:space="preserve">  2016</t>
    </r>
    <phoneticPr fontId="3" type="noConversion"/>
  </si>
  <si>
    <r>
      <rPr>
        <b/>
        <sz val="14"/>
        <rFont val="標楷體"/>
        <family val="4"/>
        <charset val="136"/>
      </rPr>
      <t>低收入戶特殊項目救助及服務</t>
    </r>
    <r>
      <rPr>
        <b/>
        <sz val="14"/>
        <rFont val="Times New Roman"/>
        <family val="1"/>
      </rPr>
      <t xml:space="preserve">  Special Assistance and Services for Low-income Households</t>
    </r>
    <phoneticPr fontId="9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</si>
  <si>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106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2017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</si>
  <si>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2017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</si>
  <si>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2017 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</si>
  <si>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</si>
  <si>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Q4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</si>
  <si>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107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2018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</si>
  <si>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2018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</si>
  <si>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2018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</si>
  <si>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</si>
  <si>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Q4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</si>
  <si>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33" type="noConversion"/>
  </si>
  <si>
    <t xml:space="preserve">New Taipei City </t>
    <phoneticPr fontId="33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</si>
  <si>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33" type="noConversion"/>
  </si>
  <si>
    <t xml:space="preserve">Taipei City </t>
    <phoneticPr fontId="33" type="noConversion"/>
  </si>
  <si>
    <t xml:space="preserve">Taoyuan City  </t>
    <phoneticPr fontId="33" type="noConversion"/>
  </si>
  <si>
    <t xml:space="preserve">Taichung City </t>
    <phoneticPr fontId="33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</si>
  <si>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33" type="noConversion"/>
  </si>
  <si>
    <t xml:space="preserve">Tainan City </t>
    <phoneticPr fontId="33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</si>
  <si>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33" type="noConversion"/>
  </si>
  <si>
    <t xml:space="preserve">Kaohsiung City </t>
    <phoneticPr fontId="33" type="noConversion"/>
  </si>
  <si>
    <t xml:space="preserve">Tainan City </t>
    <phoneticPr fontId="33" type="noConversion"/>
  </si>
  <si>
    <t xml:space="preserve">Kaohsiung City </t>
    <phoneticPr fontId="33" type="noConversion"/>
  </si>
  <si>
    <r>
      <t xml:space="preserve">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3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</si>
  <si>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108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2019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</si>
  <si>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2019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</si>
  <si>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2019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</si>
  <si>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</si>
  <si>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Q4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</si>
  <si>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2020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</si>
  <si>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2020 Q1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</si>
  <si>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2020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</si>
  <si>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,2020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</si>
  <si>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,2020 Q4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</si>
  <si>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</si>
  <si>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,2021 Q4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</si>
  <si>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,2021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</si>
  <si>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2021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</si>
  <si>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2021 Q1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</si>
  <si>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,2022 Q4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</si>
  <si>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,2022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</si>
  <si>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2022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</si>
  <si>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2022 Q1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</si>
  <si>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2022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</si>
  <si>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</si>
  <si>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2023 Q1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</si>
  <si>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2023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</si>
  <si>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,2023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</si>
  <si>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,2023 Q4</t>
    </r>
    <phoneticPr fontId="3" type="noConversion"/>
  </si>
  <si>
    <t>Numbers of Households</t>
    <phoneticPr fontId="3" type="noConversion"/>
  </si>
  <si>
    <t>Persons</t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</si>
  <si>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,2024 Q4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</si>
  <si>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,2024 Q3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</si>
  <si>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2024 Q1</t>
    </r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</si>
  <si>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2024</t>
    </r>
  </si>
  <si>
    <r>
      <rPr>
        <sz val="9"/>
        <rFont val="標楷體"/>
        <family val="4"/>
        <charset val="136"/>
      </rPr>
      <t>單位：人次、戶次、元</t>
    </r>
    <phoneticPr fontId="9" type="noConversion"/>
  </si>
  <si>
    <r>
      <rPr>
        <sz val="9"/>
        <rFont val="標楷體"/>
        <family val="4"/>
        <charset val="136"/>
      </rPr>
      <t>戶數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</si>
  <si>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
Year</t>
    </r>
    <phoneticPr fontId="3" type="noConversion"/>
  </si>
  <si>
    <r>
      <rPr>
        <sz val="9"/>
        <rFont val="標楷體"/>
        <family val="4"/>
        <charset val="136"/>
      </rPr>
      <t xml:space="preserve">婦女及嬰兒營養補助
</t>
    </r>
    <r>
      <rPr>
        <sz val="9"/>
        <rFont val="Times New Roman"/>
        <family val="1"/>
      </rPr>
      <t>Nutrition for women and infants Subsidies</t>
    </r>
    <phoneticPr fontId="3" type="noConversion"/>
  </si>
  <si>
    <r>
      <rPr>
        <sz val="9"/>
        <rFont val="標楷體"/>
        <family val="4"/>
        <charset val="136"/>
      </rPr>
      <t xml:space="preserve">托兒補助
</t>
    </r>
    <r>
      <rPr>
        <sz val="9"/>
        <rFont val="Times New Roman"/>
        <family val="1"/>
      </rPr>
      <t>Nursing Subsidies</t>
    </r>
    <phoneticPr fontId="3" type="noConversion"/>
  </si>
  <si>
    <r>
      <rPr>
        <sz val="9"/>
        <rFont val="標楷體"/>
        <family val="4"/>
        <charset val="136"/>
      </rPr>
      <t xml:space="preserve">教育補助
</t>
    </r>
    <r>
      <rPr>
        <sz val="9"/>
        <rFont val="Times New Roman"/>
        <family val="1"/>
      </rPr>
      <t>Education Subsidies</t>
    </r>
    <phoneticPr fontId="3" type="noConversion"/>
  </si>
  <si>
    <r>
      <rPr>
        <sz val="9"/>
        <rFont val="標楷體"/>
        <family val="4"/>
        <charset val="136"/>
      </rPr>
      <t xml:space="preserve">租金補助
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</si>
  <si>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標楷體"/>
        <family val="4"/>
        <charset val="136"/>
      </rPr>
      <t xml:space="preserve">住宅補助
</t>
    </r>
    <r>
      <rPr>
        <sz val="9"/>
        <rFont val="Times New Roman"/>
        <family val="1"/>
      </rPr>
      <t>Residential  Subsidies</t>
    </r>
    <phoneticPr fontId="3" type="noConversion"/>
  </si>
  <si>
    <r>
      <rPr>
        <sz val="9"/>
        <rFont val="標楷體"/>
        <family val="4"/>
        <charset val="136"/>
      </rPr>
      <t xml:space="preserve">房屋修繕補助
</t>
    </r>
    <r>
      <rPr>
        <sz val="9"/>
        <rFont val="Times New Roman"/>
        <family val="1"/>
      </rPr>
      <t>Housing repair Subsidies</t>
    </r>
    <phoneticPr fontId="3" type="noConversion"/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</si>
  <si>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</si>
  <si>
    <r>
      <rPr>
        <sz val="9"/>
        <rFont val="標楷體"/>
        <family val="4"/>
        <charset val="136"/>
      </rPr>
      <t xml:space="preserve">居家服務
</t>
    </r>
    <r>
      <rPr>
        <sz val="9"/>
        <rFont val="Times New Roman"/>
        <family val="1"/>
      </rPr>
      <t>Home care Subsidies</t>
    </r>
    <phoneticPr fontId="3" type="noConversion"/>
  </si>
  <si>
    <r>
      <rPr>
        <sz val="9"/>
        <rFont val="標楷體"/>
        <family val="4"/>
        <charset val="136"/>
      </rPr>
      <t xml:space="preserve">生育補助
</t>
    </r>
    <r>
      <rPr>
        <sz val="9"/>
        <rFont val="Times New Roman"/>
        <family val="1"/>
      </rPr>
      <t>Fertility Subsidies</t>
    </r>
    <phoneticPr fontId="3" type="noConversion"/>
  </si>
  <si>
    <r>
      <rPr>
        <sz val="9"/>
        <rFont val="標楷體"/>
        <family val="4"/>
        <charset val="136"/>
      </rPr>
      <t xml:space="preserve">就學交通補助
</t>
    </r>
    <r>
      <rPr>
        <sz val="9"/>
        <rFont val="Times New Roman"/>
        <family val="1"/>
      </rPr>
      <t>Transportation to school Subsidies</t>
    </r>
    <phoneticPr fontId="3" type="noConversion"/>
  </si>
  <si>
    <r>
      <rPr>
        <sz val="9"/>
        <rFont val="標楷體"/>
        <family val="4"/>
        <charset val="136"/>
      </rPr>
      <t xml:space="preserve">節日慰問
</t>
    </r>
    <r>
      <rPr>
        <sz val="9"/>
        <rFont val="Times New Roman"/>
        <family val="1"/>
      </rPr>
      <t>Primary Festival Grants</t>
    </r>
    <phoneticPr fontId="3" type="noConversion"/>
  </si>
  <si>
    <r>
      <rPr>
        <sz val="9"/>
        <rFont val="標楷體"/>
        <family val="4"/>
        <charset val="136"/>
      </rPr>
      <t xml:space="preserve">其他補助
</t>
    </r>
    <r>
      <rPr>
        <sz val="9"/>
        <rFont val="Times New Roman"/>
        <family val="1"/>
      </rPr>
      <t>Other Subsidies</t>
    </r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</si>
  <si>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</si>
  <si>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(2)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</si>
  <si>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(3)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</si>
  <si>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(4)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</si>
  <si>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(5)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</si>
  <si>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(6)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</si>
  <si>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(7)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</si>
  <si>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(8)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</si>
  <si>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(9)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</si>
  <si>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(10)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</si>
  <si>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(11)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</si>
  <si>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(12)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</si>
  <si>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</si>
  <si>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</si>
  <si>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        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</si>
  <si>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</si>
  <si>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</si>
  <si>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</si>
  <si>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</si>
  <si>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</si>
  <si>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</si>
  <si>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b/>
        <sz val="12"/>
        <rFont val="標楷體"/>
        <family val="4"/>
        <charset val="136"/>
      </rPr>
      <t>低收入戶特殊項目救助及服務</t>
    </r>
    <r>
      <rPr>
        <b/>
        <sz val="12"/>
        <rFont val="Times New Roman"/>
        <family val="1"/>
      </rPr>
      <t xml:space="preserve">  Special assistance and services for low-income households</t>
    </r>
  </si>
  <si>
    <r>
      <rPr>
        <b/>
        <sz val="9"/>
        <color indexed="10"/>
        <rFont val="標楷體"/>
        <family val="4"/>
        <charset val="136"/>
      </rPr>
      <t>中華民國</t>
    </r>
    <r>
      <rPr>
        <b/>
        <sz val="9"/>
        <color indexed="10"/>
        <rFont val="Times New Roman"/>
        <family val="1"/>
      </rPr>
      <t>104</t>
    </r>
    <r>
      <rPr>
        <b/>
        <sz val="9"/>
        <color indexed="10"/>
        <rFont val="標楷體"/>
        <family val="4"/>
        <charset val="136"/>
      </rPr>
      <t>年</t>
    </r>
    <r>
      <rPr>
        <b/>
        <sz val="9"/>
        <color indexed="10"/>
        <rFont val="Times New Roman"/>
        <family val="1"/>
      </rPr>
      <t xml:space="preserve">  2015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</si>
  <si>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phoneticPr fontId="3" type="noConversion"/>
  </si>
  <si>
    <r>
      <rPr>
        <sz val="8"/>
        <rFont val="標楷體"/>
        <family val="4"/>
        <charset val="136"/>
      </rPr>
      <t xml:space="preserve">教育補助
</t>
    </r>
    <r>
      <rPr>
        <sz val="8"/>
        <rFont val="Times New Roman"/>
        <family val="1"/>
      </rPr>
      <t>Education Subsidies</t>
    </r>
    <phoneticPr fontId="3" type="noConversion"/>
  </si>
  <si>
    <r>
      <rPr>
        <sz val="8"/>
        <rFont val="標楷體"/>
        <family val="4"/>
        <charset val="136"/>
      </rPr>
      <t xml:space="preserve">喪葬補助
</t>
    </r>
    <r>
      <rPr>
        <sz val="8"/>
        <rFont val="Times New Roman"/>
        <family val="1"/>
      </rPr>
      <t>Funeral Subsidies</t>
    </r>
    <phoneticPr fontId="3" type="noConversion"/>
  </si>
  <si>
    <r>
      <rPr>
        <sz val="8"/>
        <rFont val="標楷體"/>
        <family val="4"/>
        <charset val="136"/>
      </rPr>
      <t xml:space="preserve">低收入戶及民眾節日慰問
</t>
    </r>
    <r>
      <rPr>
        <sz val="8"/>
        <rFont val="Times New Roman"/>
        <family val="1"/>
      </rPr>
      <t>Primary Festival Grants</t>
    </r>
    <phoneticPr fontId="3" type="noConversion"/>
  </si>
  <si>
    <r>
      <rPr>
        <sz val="8"/>
        <rFont val="標楷體"/>
        <family val="4"/>
        <charset val="136"/>
      </rPr>
      <t xml:space="preserve">其他補助
</t>
    </r>
    <r>
      <rPr>
        <sz val="8"/>
        <rFont val="Times New Roman"/>
        <family val="1"/>
      </rPr>
      <t>Other Subsidies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</si>
  <si>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</si>
  <si>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</si>
  <si>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</si>
  <si>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</si>
  <si>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9"/>
        <rFont val="標楷體"/>
        <family val="4"/>
        <charset val="136"/>
      </rPr>
      <t>新北市</t>
    </r>
    <phoneticPr fontId="9" type="noConversion"/>
  </si>
  <si>
    <r>
      <rPr>
        <sz val="9"/>
        <rFont val="標楷體"/>
        <family val="4"/>
        <charset val="136"/>
      </rPr>
      <t>臺北市</t>
    </r>
    <phoneticPr fontId="9" type="noConversion"/>
  </si>
  <si>
    <r>
      <rPr>
        <sz val="9"/>
        <rFont val="標楷體"/>
        <family val="4"/>
        <charset val="136"/>
      </rPr>
      <t>桃園市</t>
    </r>
    <phoneticPr fontId="9" type="noConversion"/>
  </si>
  <si>
    <r>
      <rPr>
        <sz val="9"/>
        <rFont val="標楷體"/>
        <family val="4"/>
        <charset val="136"/>
      </rPr>
      <t>臺中市</t>
    </r>
    <phoneticPr fontId="9" type="noConversion"/>
  </si>
  <si>
    <r>
      <rPr>
        <sz val="9"/>
        <rFont val="標楷體"/>
        <family val="4"/>
        <charset val="136"/>
      </rPr>
      <t>臺南市</t>
    </r>
    <phoneticPr fontId="9" type="noConversion"/>
  </si>
  <si>
    <r>
      <rPr>
        <sz val="9"/>
        <rFont val="標楷體"/>
        <family val="4"/>
        <charset val="136"/>
      </rPr>
      <t>高雄市</t>
    </r>
    <phoneticPr fontId="9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</si>
  <si>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</si>
  <si>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</si>
  <si>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說明：原住民定義為：依原住民身分法，具原住民身分者即予以統計，而不論其是否隸屬於原住民戶。</t>
    </r>
    <phoneticPr fontId="3" type="noConversion"/>
  </si>
  <si>
    <r>
      <rPr>
        <b/>
        <sz val="12"/>
        <rFont val="標楷體"/>
        <family val="4"/>
        <charset val="136"/>
      </rPr>
      <t>低收入戶特殊項目救助及服務</t>
    </r>
    <r>
      <rPr>
        <b/>
        <sz val="12"/>
        <rFont val="Times New Roman"/>
        <family val="1"/>
      </rPr>
      <t xml:space="preserve">  Low-Income  Families Special Subsidies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</si>
  <si>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Q1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</si>
  <si>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</si>
  <si>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台灣省</t>
    </r>
    <phoneticPr fontId="3" type="noConversion"/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</si>
  <si>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</si>
  <si>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sz val="9"/>
        <rFont val="標楷體"/>
        <family val="4"/>
        <charset val="136"/>
      </rPr>
      <t>核年季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</si>
  <si>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</si>
  <si>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</si>
  <si>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Q4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</si>
  <si>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r>
      <rPr>
        <sz val="12"/>
        <rFont val="Times New Roman"/>
        <family val="1"/>
      </rPr>
      <t/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</si>
  <si>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)
(1)+(2)+(3)+
(4)+(5)+(6)+
(7)+(8)+(9)+
(10)+(11)+(12)
Total(Amount)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</si>
  <si>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33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</si>
  <si>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3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</si>
  <si>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, 2016  Q1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</si>
  <si>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, 2016  Q2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</si>
  <si>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Q3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</si>
  <si>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Q4</t>
    </r>
    <phoneticPr fontId="3" type="noConversion"/>
  </si>
  <si>
    <r>
      <rPr>
        <sz val="9"/>
        <rFont val="標楷體"/>
        <family val="4"/>
        <charset val="136"/>
      </rPr>
      <t>人次計</t>
    </r>
    <phoneticPr fontId="9" type="noConversion"/>
  </si>
  <si>
    <r>
      <rPr>
        <sz val="9"/>
        <rFont val="標楷體"/>
        <family val="4"/>
        <charset val="136"/>
      </rPr>
      <t>金額計</t>
    </r>
    <phoneticPr fontId="9" type="noConversion"/>
  </si>
  <si>
    <r>
      <rPr>
        <sz val="9"/>
        <rFont val="標楷體"/>
        <family val="4"/>
        <charset val="136"/>
      </rPr>
      <t>扣除教育補助、喪葬補助及節日慰問補助人次</t>
    </r>
    <phoneticPr fontId="9" type="noConversion"/>
  </si>
  <si>
    <r>
      <rPr>
        <sz val="9"/>
        <rFont val="標楷體"/>
        <family val="4"/>
        <charset val="136"/>
      </rPr>
      <t>扣除教育補助、喪葬補助及節日慰問補助金額</t>
    </r>
    <phoneticPr fontId="9" type="noConversion"/>
  </si>
  <si>
    <r>
      <rPr>
        <sz val="9"/>
        <rFont val="標楷體"/>
        <family val="4"/>
        <charset val="136"/>
      </rPr>
      <t>雲林縣</t>
    </r>
    <phoneticPr fontId="9" type="noConversion"/>
  </si>
  <si>
    <r>
      <rPr>
        <sz val="9"/>
        <rFont val="標楷體"/>
        <family val="4"/>
        <charset val="136"/>
      </rPr>
      <t>南投縣</t>
    </r>
    <phoneticPr fontId="9" type="noConversion"/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</si>
  <si>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  <phoneticPr fontId="9" type="noConversion"/>
  </si>
  <si>
    <r>
      <rPr>
        <sz val="9"/>
        <rFont val="標楷體"/>
        <family val="4"/>
        <charset val="136"/>
      </rPr>
      <t>嘉義市</t>
    </r>
    <phoneticPr fontId="9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</si>
  <si>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</si>
  <si>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 Q1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</si>
  <si>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 Q3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</si>
  <si>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 Q4    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</si>
  <si>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2024 Q2</t>
    </r>
    <phoneticPr fontId="9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</si>
  <si>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2025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</si>
  <si>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r>
      <rPr>
        <sz val="12"/>
        <rFont val="Times New Roman"/>
        <family val="1"/>
      </rPr>
      <t/>
    </r>
    <phoneticPr fontId="3" type="noConversion"/>
  </si>
  <si>
    <r>
      <rPr>
        <sz val="9"/>
        <rFont val="標楷體"/>
        <family val="4"/>
        <charset val="136"/>
      </rPr>
      <t xml:space="preserve">婦女及嬰兒營養補助
</t>
    </r>
    <r>
      <rPr>
        <sz val="9"/>
        <rFont val="Times New Roman"/>
        <family val="1"/>
      </rPr>
      <t>Nutrition for women and infants Subsidies</t>
    </r>
    <phoneticPr fontId="3" type="noConversion"/>
  </si>
  <si>
    <r>
      <rPr>
        <sz val="9"/>
        <rFont val="標楷體"/>
        <family val="4"/>
        <charset val="136"/>
      </rPr>
      <t xml:space="preserve">托兒補助
</t>
    </r>
    <r>
      <rPr>
        <sz val="9"/>
        <rFont val="Times New Roman"/>
        <family val="1"/>
      </rPr>
      <t>Nursing Subsidies</t>
    </r>
    <phoneticPr fontId="3" type="noConversion"/>
  </si>
  <si>
    <r>
      <rPr>
        <sz val="9"/>
        <rFont val="標楷體"/>
        <family val="4"/>
        <charset val="136"/>
      </rPr>
      <t xml:space="preserve">教育補助
</t>
    </r>
    <r>
      <rPr>
        <sz val="9"/>
        <rFont val="Times New Roman"/>
        <family val="1"/>
      </rPr>
      <t>Education Subsidies</t>
    </r>
    <phoneticPr fontId="3" type="noConversion"/>
  </si>
  <si>
    <r>
      <rPr>
        <sz val="9"/>
        <rFont val="標楷體"/>
        <family val="4"/>
        <charset val="136"/>
      </rPr>
      <t xml:space="preserve">租金補助
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</si>
  <si>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標楷體"/>
        <family val="4"/>
        <charset val="136"/>
      </rPr>
      <t xml:space="preserve">房屋修繕補助
</t>
    </r>
    <r>
      <rPr>
        <sz val="9"/>
        <rFont val="Times New Roman"/>
        <family val="1"/>
      </rPr>
      <t>Housing repair Subsidies</t>
    </r>
    <phoneticPr fontId="3" type="noConversion"/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</si>
  <si>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  <phoneticPr fontId="9" type="noConversion"/>
  </si>
  <si>
    <r>
      <rPr>
        <sz val="9"/>
        <rFont val="標楷體"/>
        <family val="4"/>
        <charset val="136"/>
      </rPr>
      <t xml:space="preserve">生育補助
</t>
    </r>
    <r>
      <rPr>
        <sz val="9"/>
        <rFont val="Times New Roman"/>
        <family val="1"/>
      </rPr>
      <t>Fertility Subsidies</t>
    </r>
    <phoneticPr fontId="3" type="noConversion"/>
  </si>
  <si>
    <r>
      <rPr>
        <sz val="9"/>
        <rFont val="標楷體"/>
        <family val="4"/>
        <charset val="136"/>
      </rPr>
      <t xml:space="preserve">就學交通補助
</t>
    </r>
    <r>
      <rPr>
        <sz val="9"/>
        <rFont val="Times New Roman"/>
        <family val="1"/>
      </rPr>
      <t>Transportation to school Subsidies</t>
    </r>
    <phoneticPr fontId="3" type="noConversion"/>
  </si>
  <si>
    <r>
      <rPr>
        <sz val="9"/>
        <rFont val="標楷體"/>
        <family val="4"/>
        <charset val="136"/>
      </rPr>
      <t xml:space="preserve">節日慰問
</t>
    </r>
    <r>
      <rPr>
        <sz val="9"/>
        <rFont val="Times New Roman"/>
        <family val="1"/>
      </rPr>
      <t>Primary Festival Grants</t>
    </r>
    <phoneticPr fontId="3" type="noConversion"/>
  </si>
  <si>
    <r>
      <rPr>
        <sz val="9"/>
        <rFont val="標楷體"/>
        <family val="4"/>
        <charset val="136"/>
      </rPr>
      <t xml:space="preserve">其他補助
</t>
    </r>
    <r>
      <rPr>
        <sz val="9"/>
        <rFont val="Times New Roman"/>
        <family val="1"/>
      </rPr>
      <t>Other Subsidies</t>
    </r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</si>
  <si>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</si>
  <si>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(2)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</si>
  <si>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(3)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</si>
  <si>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(4)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</si>
  <si>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(5)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</si>
  <si>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(6)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</si>
  <si>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(7)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</si>
  <si>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(8)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</si>
  <si>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(9)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</si>
  <si>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(10)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</si>
  <si>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</si>
  <si>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2025 Q1</t>
    </r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</si>
  <si>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</si>
  <si>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2025 Q2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</si>
  <si>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,2025 Q3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</si>
  <si>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,2025 Q4</t>
    </r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</si>
  <si>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 Q2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</si>
  <si>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 Q3    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</si>
  <si>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</si>
  <si>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</si>
  <si>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2026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</si>
  <si>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2026 Q1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</si>
  <si>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2026 Q2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</si>
  <si>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,2026 Q4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</si>
  <si>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年第3季</t>
    </r>
    <r>
      <rPr>
        <sz val="14"/>
        <rFont val="Times New Roman"/>
        <family val="1"/>
      </rPr>
      <t xml:space="preserve"> ,2026 Q3</t>
    </r>
    <phoneticPr fontId="9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</si>
  <si>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 Q1    </t>
    </r>
    <phoneticPr fontId="3" type="noConversion"/>
  </si>
  <si>
    <r>
      <t xml:space="preserve"> </t>
    </r>
    <r>
      <rPr>
        <b/>
        <sz val="9"/>
        <rFont val="標楷體"/>
        <family val="4"/>
        <charset val="136"/>
      </rPr>
      <t>第二季</t>
    </r>
    <r>
      <rPr>
        <b/>
        <sz val="9"/>
        <rFont val="Times New Roman"/>
        <family val="1"/>
      </rPr>
      <t xml:space="preserve">  Q2   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</si>
  <si>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2026/09/21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</si>
</sst>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.00_ "/>
    <numFmt numFmtId="178" formatCode="##,###,##0"/>
    <numFmt numFmtId="179" formatCode="##,###,##0;\-##,###,##0;&quot;        －&quot;"/>
    <numFmt numFmtId="180" formatCode="##,##0;\-##,##0;&quot;    －&quot;"/>
    <numFmt numFmtId="181" formatCode="&quot;  &quot;#,##0.00&quot; &quot;;&quot;- &quot;#,##0.00&quot; &quot;;&quot;  &quot;&quot;- &quot;;&quot; &quot;@&quot; &quot;"/>
  </numFmts>
  <fonts count="56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sz val="8"/>
      <color indexed="12"/>
      <name val="Times New Roman"/>
      <family val="1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color indexed="81"/>
      <name val="Tahoma"/>
      <family val="2"/>
    </font>
    <font>
      <b/>
      <sz val="8"/>
      <name val="Times New Roman"/>
      <family val="1"/>
    </font>
    <font>
      <b/>
      <sz val="9"/>
      <color indexed="10"/>
      <name val="Times New Roman"/>
      <family val="1"/>
    </font>
    <font>
      <sz val="9"/>
      <color indexed="81"/>
      <name val="細明體"/>
      <family val="3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9"/>
      <name val="Microsoft YaHei"/>
      <family val="2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14"/>
      <name val="Times New Roman"/>
      <family val="1"/>
    </font>
    <font>
      <b/>
      <sz val="14"/>
      <color indexed="10"/>
      <name val="Times New Roman"/>
      <family val="1"/>
    </font>
    <font>
      <b/>
      <sz val="14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sz val="14"/>
      <name val="標楷體"/>
      <family val="4"/>
      <charset val="136"/>
    </font>
    <font>
      <sz val="9"/>
      <color rgb="FF3333FF"/>
      <name val="Times New Roman"/>
      <family val="1"/>
    </font>
    <font>
      <sz val="9"/>
      <color rgb="FF0000FF"/>
      <name val="Times New Roman"/>
      <family val="1"/>
    </font>
    <font>
      <sz val="8"/>
      <color rgb="FF3333FF"/>
      <name val="Times New Roman"/>
      <family val="1"/>
    </font>
    <font>
      <sz val="14"/>
      <color rgb="FFFF0000"/>
      <name val="Times New Roman"/>
      <family val="1"/>
    </font>
    <font>
      <sz val="9"/>
      <color rgb="FF7030A0"/>
      <name val="Times New Roman"/>
      <family val="1"/>
    </font>
    <font>
      <b/>
      <sz val="9"/>
      <color rgb="FF7030A0"/>
      <name val="Times New Roman"/>
      <family val="1"/>
    </font>
    <font>
      <sz val="9"/>
      <name val="Times New Roman"/>
      <family val="4"/>
      <charset val="136"/>
    </font>
    <font>
      <sz val="14"/>
      <name val="Times New Roman"/>
      <family val="4"/>
      <charset val="136"/>
    </font>
    <font>
      <sz val="9"/>
      <color theme="1"/>
      <name val="Times New Roman"/>
      <family val="1"/>
    </font>
    <font>
      <b/>
      <sz val="14"/>
      <name val="Times New Roman"/>
      <family val="4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16" borderId="0" applyNumberFormat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17" borderId="2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181" fontId="54" fillId="0" borderId="0" applyFont="0" applyFill="0" applyBorder="0" applyAlignment="0" applyProtection="0"/>
  </cellStyleXfs>
  <cellXfs count="166">
    <xf numFmtId="0" fontId="0" fillId="0" borderId="0" xfId="0"/>
    <xf numFmtId="0" fontId="4" fillId="0" borderId="1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3" fontId="5" fillId="0" borderId="14" xfId="0" applyNumberFormat="1" applyFont="1" applyBorder="1" applyAlignment="1">
      <alignment vertical="center" wrapText="1"/>
    </xf>
    <xf numFmtId="177" fontId="6" fillId="0" borderId="0" xfId="0" applyNumberFormat="1" applyFont="1"/>
    <xf numFmtId="176" fontId="7" fillId="0" borderId="0" xfId="0" applyNumberFormat="1" applyFont="1" applyAlignment="1">
      <alignment horizontal="right"/>
    </xf>
    <xf numFmtId="0" fontId="6" fillId="0" borderId="0" xfId="0" applyFont="1"/>
    <xf numFmtId="0" fontId="0" fillId="0" borderId="18" xfId="0" applyBorder="1" applyAlignment="1">
      <alignment horizontal="left" vertical="center"/>
    </xf>
    <xf numFmtId="0" fontId="0" fillId="0" borderId="0" xfId="0" applyAlignment="1">
      <alignment vertical="center"/>
    </xf>
    <xf numFmtId="176" fontId="6" fillId="0" borderId="16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0" fillId="0" borderId="0" xfId="0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176" fontId="46" fillId="0" borderId="0" xfId="0" applyNumberFormat="1" applyFont="1" applyAlignment="1">
      <alignment horizontal="right"/>
    </xf>
    <xf numFmtId="176" fontId="46" fillId="0" borderId="23" xfId="0" applyNumberFormat="1" applyFont="1" applyBorder="1" applyAlignment="1">
      <alignment horizontal="right"/>
    </xf>
    <xf numFmtId="176" fontId="47" fillId="0" borderId="23" xfId="0" applyNumberFormat="1" applyFont="1" applyBorder="1" applyAlignment="1">
      <alignment horizontal="right"/>
    </xf>
    <xf numFmtId="176" fontId="6" fillId="0" borderId="16" xfId="0" applyNumberFormat="1" applyFont="1" applyBorder="1"/>
    <xf numFmtId="176" fontId="6" fillId="0" borderId="0" xfId="0" applyNumberFormat="1" applyFont="1"/>
    <xf numFmtId="176" fontId="7" fillId="0" borderId="0" xfId="0" applyNumberFormat="1" applyFont="1"/>
    <xf numFmtId="176" fontId="7" fillId="0" borderId="14" xfId="0" applyNumberFormat="1" applyFont="1" applyBorder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/>
    <xf numFmtId="176" fontId="0" fillId="0" borderId="0" xfId="0" applyNumberFormat="1"/>
    <xf numFmtId="3" fontId="0" fillId="24" borderId="0" xfId="0" applyNumberFormat="1" applyFill="1"/>
    <xf numFmtId="176" fontId="8" fillId="0" borderId="0" xfId="22" applyNumberFormat="1" applyFont="1" applyBorder="1" applyAlignment="1" applyProtection="1"/>
    <xf numFmtId="0" fontId="0" fillId="0" borderId="0" xfId="0" applyAlignment="1">
      <alignment horizontal="left" vertical="center"/>
    </xf>
    <xf numFmtId="180" fontId="28" fillId="0" borderId="25" xfId="0" applyNumberFormat="1" applyFont="1" applyBorder="1" applyAlignment="1">
      <alignment horizontal="right" vertical="center" wrapText="1"/>
    </xf>
    <xf numFmtId="180" fontId="28" fillId="0" borderId="16" xfId="19" applyNumberFormat="1" applyFont="1" applyBorder="1" applyAlignment="1">
      <alignment horizontal="right" vertical="center" wrapText="1"/>
    </xf>
    <xf numFmtId="180" fontId="28" fillId="0" borderId="16" xfId="0" applyNumberFormat="1" applyFont="1" applyBorder="1" applyAlignment="1">
      <alignment horizontal="right" vertical="center" wrapText="1"/>
    </xf>
    <xf numFmtId="180" fontId="28" fillId="0" borderId="16" xfId="0" applyNumberFormat="1" applyFont="1" applyBorder="1" applyAlignment="1">
      <alignment horizontal="right" vertical="center"/>
    </xf>
    <xf numFmtId="180" fontId="28" fillId="0" borderId="26" xfId="0" applyNumberFormat="1" applyFont="1" applyBorder="1" applyAlignment="1">
      <alignment horizontal="right" vertical="center" wrapText="1"/>
    </xf>
    <xf numFmtId="180" fontId="28" fillId="0" borderId="0" xfId="19" applyNumberFormat="1" applyFont="1" applyBorder="1" applyAlignment="1">
      <alignment horizontal="right" vertical="center" wrapText="1"/>
    </xf>
    <xf numFmtId="180" fontId="28" fillId="0" borderId="0" xfId="0" applyNumberFormat="1" applyFont="1" applyAlignment="1">
      <alignment horizontal="right" vertical="center" wrapText="1"/>
    </xf>
    <xf numFmtId="180" fontId="28" fillId="0" borderId="0" xfId="0" applyNumberFormat="1" applyFont="1" applyAlignment="1">
      <alignment horizontal="right" vertical="center"/>
    </xf>
    <xf numFmtId="180" fontId="48" fillId="0" borderId="26" xfId="0" applyNumberFormat="1" applyFont="1" applyBorder="1" applyAlignment="1">
      <alignment horizontal="right" vertical="center" wrapText="1"/>
    </xf>
    <xf numFmtId="180" fontId="48" fillId="0" borderId="0" xfId="19" applyNumberFormat="1" applyFont="1" applyBorder="1" applyAlignment="1">
      <alignment horizontal="right" vertical="center" wrapText="1"/>
    </xf>
    <xf numFmtId="180" fontId="48" fillId="0" borderId="0" xfId="0" applyNumberFormat="1" applyFont="1" applyAlignment="1">
      <alignment horizontal="right" vertical="center" wrapText="1"/>
    </xf>
    <xf numFmtId="180" fontId="48" fillId="0" borderId="0" xfId="0" applyNumberFormat="1" applyFont="1" applyAlignment="1">
      <alignment horizontal="right" vertical="center"/>
    </xf>
    <xf numFmtId="180" fontId="48" fillId="0" borderId="14" xfId="19" applyNumberFormat="1" applyFont="1" applyBorder="1" applyAlignment="1">
      <alignment horizontal="right" vertical="center" wrapText="1"/>
    </xf>
    <xf numFmtId="180" fontId="48" fillId="0" borderId="14" xfId="0" applyNumberFormat="1" applyFont="1" applyBorder="1" applyAlignment="1">
      <alignment horizontal="right" vertical="center" wrapText="1"/>
    </xf>
    <xf numFmtId="180" fontId="48" fillId="0" borderId="14" xfId="0" applyNumberFormat="1" applyFont="1" applyBorder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3" fontId="5" fillId="0" borderId="0" xfId="0" applyNumberFormat="1" applyFont="1"/>
    <xf numFmtId="0" fontId="5" fillId="0" borderId="14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80" fontId="5" fillId="0" borderId="0" xfId="0" applyNumberFormat="1" applyFont="1"/>
    <xf numFmtId="0" fontId="0" fillId="0" borderId="19" xfId="0" applyBorder="1" applyAlignment="1">
      <alignment horizontal="left" vertical="center"/>
    </xf>
    <xf numFmtId="3" fontId="0" fillId="0" borderId="0" xfId="0" applyNumberFormat="1" applyAlignment="1">
      <alignment vertical="center"/>
    </xf>
    <xf numFmtId="0" fontId="0" fillId="0" borderId="24" xfId="0" applyBorder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180" fontId="0" fillId="0" borderId="16" xfId="0" applyNumberFormat="1" applyBorder="1" applyAlignment="1">
      <alignment horizontal="right" vertical="center" wrapText="1"/>
    </xf>
    <xf numFmtId="0" fontId="29" fillId="0" borderId="14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6" xfId="0" applyBorder="1" applyAlignment="1">
      <alignment horizontal="left"/>
    </xf>
    <xf numFmtId="0" fontId="40" fillId="0" borderId="0" xfId="0" applyFont="1" applyAlignment="1">
      <alignment vertical="center" wrapText="1"/>
    </xf>
    <xf numFmtId="180" fontId="0" fillId="0" borderId="0" xfId="0" applyNumberFormat="1" applyAlignment="1">
      <alignment vertical="center"/>
    </xf>
    <xf numFmtId="0" fontId="41" fillId="0" borderId="14" xfId="0" applyFont="1" applyBorder="1" applyAlignment="1">
      <alignment horizontal="left" vertical="center"/>
    </xf>
    <xf numFmtId="0" fontId="40" fillId="0" borderId="14" xfId="0" applyFont="1" applyBorder="1" applyAlignment="1">
      <alignment vertical="center" wrapText="1"/>
    </xf>
    <xf numFmtId="0" fontId="49" fillId="0" borderId="0" xfId="0" applyFont="1" applyAlignment="1">
      <alignment horizontal="left" vertical="center"/>
    </xf>
    <xf numFmtId="0" fontId="49" fillId="0" borderId="14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3" fontId="49" fillId="0" borderId="14" xfId="0" applyNumberFormat="1" applyFont="1" applyBorder="1" applyAlignment="1">
      <alignment vertical="center" wrapText="1"/>
    </xf>
    <xf numFmtId="0" fontId="49" fillId="0" borderId="0" xfId="0" applyFont="1" applyAlignment="1">
      <alignment horizontal="center" vertical="center" wrapText="1"/>
    </xf>
    <xf numFmtId="4" fontId="6" fillId="0" borderId="0" xfId="0" applyNumberFormat="1" applyFont="1"/>
    <xf numFmtId="4" fontId="0" fillId="0" borderId="0" xfId="0" applyNumberFormat="1"/>
    <xf numFmtId="180" fontId="0" fillId="0" borderId="0" xfId="0" applyNumberFormat="1" applyAlignment="1">
      <alignment horizontal="right" vertical="center" wrapText="1"/>
    </xf>
    <xf numFmtId="180" fontId="28" fillId="0" borderId="0" xfId="19" applyNumberFormat="1" applyFont="1" applyFill="1" applyBorder="1" applyAlignment="1">
      <alignment horizontal="right" vertical="center" wrapText="1"/>
    </xf>
    <xf numFmtId="0" fontId="50" fillId="0" borderId="0" xfId="0" applyFont="1" applyAlignment="1">
      <alignment vertical="center"/>
    </xf>
    <xf numFmtId="0" fontId="43" fillId="0" borderId="0" xfId="0" applyFont="1" applyAlignment="1">
      <alignment horizontal="left" vertical="center"/>
    </xf>
    <xf numFmtId="180" fontId="5" fillId="0" borderId="0" xfId="19" applyNumberFormat="1" applyFont="1" applyBorder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/>
    </xf>
    <xf numFmtId="180" fontId="5" fillId="0" borderId="26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80" fontId="0" fillId="0" borderId="14" xfId="0" applyNumberFormat="1" applyBorder="1" applyAlignment="1">
      <alignment vertical="center"/>
    </xf>
    <xf numFmtId="0" fontId="37" fillId="0" borderId="14" xfId="0" applyFont="1" applyBorder="1" applyAlignment="1">
      <alignment horizontal="left" vertical="center"/>
    </xf>
    <xf numFmtId="180" fontId="5" fillId="0" borderId="14" xfId="19" applyNumberFormat="1" applyFont="1" applyBorder="1" applyAlignment="1">
      <alignment horizontal="right" vertical="center" wrapText="1"/>
    </xf>
    <xf numFmtId="180" fontId="5" fillId="0" borderId="14" xfId="0" applyNumberFormat="1" applyFont="1" applyBorder="1" applyAlignment="1">
      <alignment horizontal="right" vertical="center" wrapText="1"/>
    </xf>
    <xf numFmtId="180" fontId="5" fillId="0" borderId="14" xfId="0" applyNumberFormat="1" applyFont="1" applyBorder="1" applyAlignment="1">
      <alignment horizontal="right" vertical="center"/>
    </xf>
    <xf numFmtId="0" fontId="40" fillId="0" borderId="0" xfId="0" applyFont="1" applyAlignment="1">
      <alignment horizontal="left" vertical="center"/>
    </xf>
    <xf numFmtId="3" fontId="40" fillId="0" borderId="14" xfId="0" applyNumberFormat="1" applyFont="1" applyBorder="1" applyAlignment="1">
      <alignment vertical="center" wrapText="1"/>
    </xf>
    <xf numFmtId="0" fontId="40" fillId="0" borderId="0" xfId="0" applyFont="1" applyAlignment="1">
      <alignment horizontal="center" vertical="center" wrapText="1"/>
    </xf>
    <xf numFmtId="178" fontId="28" fillId="0" borderId="16" xfId="19" applyNumberFormat="1" applyFont="1" applyBorder="1" applyAlignment="1">
      <alignment horizontal="right" vertical="center" wrapText="1"/>
    </xf>
    <xf numFmtId="178" fontId="28" fillId="0" borderId="16" xfId="0" applyNumberFormat="1" applyFont="1" applyBorder="1" applyAlignment="1">
      <alignment horizontal="right" vertical="center" wrapText="1"/>
    </xf>
    <xf numFmtId="179" fontId="5" fillId="0" borderId="0" xfId="19" applyNumberFormat="1" applyFont="1" applyBorder="1" applyAlignment="1">
      <alignment horizontal="right" vertical="center" wrapText="1"/>
    </xf>
    <xf numFmtId="179" fontId="5" fillId="0" borderId="0" xfId="0" applyNumberFormat="1" applyFont="1" applyAlignment="1">
      <alignment horizontal="right" vertical="center" wrapText="1"/>
    </xf>
    <xf numFmtId="178" fontId="5" fillId="0" borderId="0" xfId="19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horizontal="right" vertical="center" wrapText="1"/>
    </xf>
    <xf numFmtId="178" fontId="5" fillId="0" borderId="14" xfId="19" applyNumberFormat="1" applyFont="1" applyBorder="1" applyAlignment="1">
      <alignment horizontal="right" vertical="center" wrapText="1"/>
    </xf>
    <xf numFmtId="179" fontId="5" fillId="0" borderId="14" xfId="19" applyNumberFormat="1" applyFont="1" applyBorder="1" applyAlignment="1">
      <alignment horizontal="right" vertical="center" wrapText="1"/>
    </xf>
    <xf numFmtId="179" fontId="5" fillId="0" borderId="14" xfId="0" applyNumberFormat="1" applyFont="1" applyBorder="1" applyAlignment="1">
      <alignment horizontal="right" vertical="center" wrapText="1"/>
    </xf>
    <xf numFmtId="178" fontId="28" fillId="0" borderId="1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9" fontId="5" fillId="0" borderId="14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 wrapText="1"/>
    </xf>
    <xf numFmtId="179" fontId="28" fillId="0" borderId="16" xfId="0" applyNumberFormat="1" applyFont="1" applyBorder="1" applyAlignment="1">
      <alignment horizontal="right" vertical="center" wrapText="1"/>
    </xf>
    <xf numFmtId="0" fontId="0" fillId="0" borderId="18" xfId="0" applyBorder="1" applyAlignment="1">
      <alignment horizontal="left" vertical="center" indent="1"/>
    </xf>
    <xf numFmtId="178" fontId="5" fillId="0" borderId="0" xfId="19" applyNumberFormat="1" applyFont="1" applyFill="1" applyBorder="1" applyAlignment="1">
      <alignment horizontal="right" vertical="center" wrapText="1"/>
    </xf>
    <xf numFmtId="179" fontId="5" fillId="0" borderId="0" xfId="19" applyNumberFormat="1" applyFont="1" applyFill="1" applyBorder="1" applyAlignment="1">
      <alignment horizontal="right" vertical="center" wrapText="1"/>
    </xf>
    <xf numFmtId="180" fontId="5" fillId="0" borderId="0" xfId="19" applyNumberFormat="1" applyFont="1" applyFill="1" applyBorder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9" fontId="28" fillId="0" borderId="16" xfId="19" applyNumberFormat="1" applyFont="1" applyBorder="1" applyAlignment="1">
      <alignment horizontal="right" vertical="center" wrapText="1"/>
    </xf>
    <xf numFmtId="179" fontId="28" fillId="0" borderId="16" xfId="0" applyNumberFormat="1" applyFont="1" applyBorder="1" applyAlignment="1">
      <alignment horizontal="right" vertical="center"/>
    </xf>
    <xf numFmtId="0" fontId="37" fillId="0" borderId="14" xfId="0" applyFont="1" applyBorder="1" applyAlignment="1">
      <alignment vertical="center" wrapText="1"/>
    </xf>
    <xf numFmtId="0" fontId="51" fillId="0" borderId="0" xfId="0" applyFont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53" fillId="0" borderId="0" xfId="0" applyFont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179" fontId="5" fillId="0" borderId="15" xfId="19" applyNumberFormat="1" applyFont="1" applyBorder="1" applyAlignment="1">
      <alignment horizontal="right" vertical="center" wrapText="1"/>
    </xf>
    <xf numFmtId="0" fontId="52" fillId="0" borderId="0" xfId="0" applyFont="1" applyAlignment="1">
      <alignment vertical="center"/>
    </xf>
    <xf numFmtId="180" fontId="6" fillId="0" borderId="0" xfId="0" applyNumberFormat="1" applyFont="1" applyAlignment="1">
      <alignment vertical="center"/>
    </xf>
    <xf numFmtId="0" fontId="55" fillId="0" borderId="14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 indent="1"/>
    </xf>
    <xf numFmtId="179" fontId="28" fillId="0" borderId="15" xfId="19" applyNumberFormat="1" applyFont="1" applyBorder="1" applyAlignment="1">
      <alignment horizontal="right" vertical="center" wrapText="1"/>
    </xf>
    <xf numFmtId="179" fontId="28" fillId="0" borderId="0" xfId="19" applyNumberFormat="1" applyFont="1" applyBorder="1" applyAlignment="1">
      <alignment horizontal="right" vertical="center" wrapText="1"/>
    </xf>
    <xf numFmtId="179" fontId="28" fillId="0" borderId="0" xfId="0" applyNumberFormat="1" applyFont="1" applyAlignment="1">
      <alignment horizontal="right" vertical="center" wrapText="1"/>
    </xf>
    <xf numFmtId="179" fontId="28" fillId="0" borderId="0" xfId="0" applyNumberFormat="1" applyFont="1" applyAlignment="1">
      <alignment horizontal="right" vertical="center"/>
    </xf>
    <xf numFmtId="0" fontId="55" fillId="0" borderId="0" xfId="0" applyFont="1" applyAlignment="1">
      <alignment vertical="center" wrapText="1"/>
    </xf>
    <xf numFmtId="0" fontId="37" fillId="0" borderId="0" xfId="0" applyFont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52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wrapText="1"/>
    </xf>
    <xf numFmtId="0" fontId="5" fillId="0" borderId="29" xfId="0" applyFont="1" applyBorder="1" applyAlignment="1">
      <alignment horizontal="center" wrapText="1"/>
    </xf>
    <xf numFmtId="0" fontId="5" fillId="0" borderId="28" xfId="0" applyFont="1" applyBorder="1" applyAlignment="1">
      <alignment horizont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21" xfId="0" applyFill="1" applyBorder="1" applyAlignment="1">
      <alignment horizontal="left" vertical="center"/>
    </xf>
    <xf numFmtId="179" fontId="5" fillId="0" borderId="0" xfId="0" applyNumberFormat="1" applyFont="1" applyFill="1" applyAlignment="1">
      <alignment horizontal="right" vertical="center" wrapText="1"/>
    </xf>
    <xf numFmtId="17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4" fontId="6" fillId="0" borderId="0" xfId="0" applyNumberFormat="1" applyFont="1" applyFill="1"/>
  </cellXfs>
  <cellStyles count="47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Comma" xfId="46" xr:uid="{4677FBDF-801B-46FC-AFBF-F6AD6ED70D7F}"/>
    <cellStyle name="一般" xfId="0" builtinId="0"/>
    <cellStyle name="千分位" xfId="19" builtinId="3"/>
    <cellStyle name="千分位 2" xfId="20" xr:uid="{00000000-0005-0000-0000-000014000000}"/>
    <cellStyle name="千分位 3" xfId="21" xr:uid="{00000000-0005-0000-0000-000015000000}"/>
    <cellStyle name="千分位[0]" xfId="22" builtinId="6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6'!A128"/><Relationship Id="rId2" Type="http://schemas.openxmlformats.org/officeDocument/2006/relationships/hyperlink" Target="#'2026'!A97"/><Relationship Id="rId1" Type="http://schemas.openxmlformats.org/officeDocument/2006/relationships/hyperlink" Target="#'2026'!A66"/><Relationship Id="rId5" Type="http://schemas.openxmlformats.org/officeDocument/2006/relationships/hyperlink" Target="#'2026'!A35"/><Relationship Id="rId4" Type="http://schemas.openxmlformats.org/officeDocument/2006/relationships/hyperlink" Target="#'2026'!A4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5'!A128"/><Relationship Id="rId2" Type="http://schemas.openxmlformats.org/officeDocument/2006/relationships/hyperlink" Target="#'2025'!A97"/><Relationship Id="rId1" Type="http://schemas.openxmlformats.org/officeDocument/2006/relationships/hyperlink" Target="#'2025'!A66"/><Relationship Id="rId5" Type="http://schemas.openxmlformats.org/officeDocument/2006/relationships/hyperlink" Target="#'2025'!A35"/><Relationship Id="rId4" Type="http://schemas.openxmlformats.org/officeDocument/2006/relationships/hyperlink" Target="#'2025'!A4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4'!A128"/><Relationship Id="rId2" Type="http://schemas.openxmlformats.org/officeDocument/2006/relationships/hyperlink" Target="#'2024'!A97"/><Relationship Id="rId1" Type="http://schemas.openxmlformats.org/officeDocument/2006/relationships/hyperlink" Target="#'2024'!A66"/><Relationship Id="rId5" Type="http://schemas.openxmlformats.org/officeDocument/2006/relationships/hyperlink" Target="#'2024'!A35"/><Relationship Id="rId4" Type="http://schemas.openxmlformats.org/officeDocument/2006/relationships/hyperlink" Target="#'2024'!A4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3'!A128"/><Relationship Id="rId2" Type="http://schemas.openxmlformats.org/officeDocument/2006/relationships/hyperlink" Target="#'2023'!A97"/><Relationship Id="rId1" Type="http://schemas.openxmlformats.org/officeDocument/2006/relationships/hyperlink" Target="#'2023'!A66"/><Relationship Id="rId5" Type="http://schemas.openxmlformats.org/officeDocument/2006/relationships/hyperlink" Target="#'2023'!A35"/><Relationship Id="rId4" Type="http://schemas.openxmlformats.org/officeDocument/2006/relationships/hyperlink" Target="#'2023'!A4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2'!A128"/><Relationship Id="rId2" Type="http://schemas.openxmlformats.org/officeDocument/2006/relationships/hyperlink" Target="#'2022'!A97"/><Relationship Id="rId1" Type="http://schemas.openxmlformats.org/officeDocument/2006/relationships/hyperlink" Target="#'2022'!A66"/><Relationship Id="rId5" Type="http://schemas.openxmlformats.org/officeDocument/2006/relationships/hyperlink" Target="#'2022'!A35"/><Relationship Id="rId4" Type="http://schemas.openxmlformats.org/officeDocument/2006/relationships/hyperlink" Target="#'2022'!A4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2021'!A4"/><Relationship Id="rId3" Type="http://schemas.openxmlformats.org/officeDocument/2006/relationships/hyperlink" Target="#'2012'!A185"/><Relationship Id="rId7" Type="http://schemas.openxmlformats.org/officeDocument/2006/relationships/hyperlink" Target="#'2021'!A128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21'!A97"/><Relationship Id="rId5" Type="http://schemas.openxmlformats.org/officeDocument/2006/relationships/hyperlink" Target="#'2021'!A66"/><Relationship Id="rId4" Type="http://schemas.openxmlformats.org/officeDocument/2006/relationships/hyperlink" Target="#'2012'!A2"/><Relationship Id="rId9" Type="http://schemas.openxmlformats.org/officeDocument/2006/relationships/hyperlink" Target="#'2021'!A35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2020'!A4"/><Relationship Id="rId3" Type="http://schemas.openxmlformats.org/officeDocument/2006/relationships/hyperlink" Target="#'2012'!A185"/><Relationship Id="rId7" Type="http://schemas.openxmlformats.org/officeDocument/2006/relationships/hyperlink" Target="#'2020'!A128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20'!A97"/><Relationship Id="rId5" Type="http://schemas.openxmlformats.org/officeDocument/2006/relationships/hyperlink" Target="#'2020'!A66"/><Relationship Id="rId4" Type="http://schemas.openxmlformats.org/officeDocument/2006/relationships/hyperlink" Target="#'2012'!A2"/><Relationship Id="rId9" Type="http://schemas.openxmlformats.org/officeDocument/2006/relationships/hyperlink" Target="#'2020'!A35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2019'!A4"/><Relationship Id="rId3" Type="http://schemas.openxmlformats.org/officeDocument/2006/relationships/hyperlink" Target="#'2012'!A185"/><Relationship Id="rId7" Type="http://schemas.openxmlformats.org/officeDocument/2006/relationships/hyperlink" Target="#'2019'!A133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9'!A97"/><Relationship Id="rId5" Type="http://schemas.openxmlformats.org/officeDocument/2006/relationships/hyperlink" Target="#'2019'!A66"/><Relationship Id="rId4" Type="http://schemas.openxmlformats.org/officeDocument/2006/relationships/hyperlink" Target="#'2012'!A2"/><Relationship Id="rId9" Type="http://schemas.openxmlformats.org/officeDocument/2006/relationships/hyperlink" Target="#'2019'!A35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2018'!A4"/><Relationship Id="rId3" Type="http://schemas.openxmlformats.org/officeDocument/2006/relationships/hyperlink" Target="#'2012'!A185"/><Relationship Id="rId7" Type="http://schemas.openxmlformats.org/officeDocument/2006/relationships/hyperlink" Target="#'2018'!A133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8'!A97"/><Relationship Id="rId5" Type="http://schemas.openxmlformats.org/officeDocument/2006/relationships/hyperlink" Target="#'2018'!A66"/><Relationship Id="rId4" Type="http://schemas.openxmlformats.org/officeDocument/2006/relationships/hyperlink" Target="#'2012'!A2"/><Relationship Id="rId9" Type="http://schemas.openxmlformats.org/officeDocument/2006/relationships/hyperlink" Target="#'2018'!A35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2017'!A133"/><Relationship Id="rId3" Type="http://schemas.openxmlformats.org/officeDocument/2006/relationships/hyperlink" Target="#'2012'!A185"/><Relationship Id="rId7" Type="http://schemas.openxmlformats.org/officeDocument/2006/relationships/hyperlink" Target="#'2017'!A97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7'!A66"/><Relationship Id="rId5" Type="http://schemas.openxmlformats.org/officeDocument/2006/relationships/hyperlink" Target="#'2012'!A71"/><Relationship Id="rId10" Type="http://schemas.openxmlformats.org/officeDocument/2006/relationships/hyperlink" Target="#'2017'!A35"/><Relationship Id="rId4" Type="http://schemas.openxmlformats.org/officeDocument/2006/relationships/hyperlink" Target="#'2012'!A2"/><Relationship Id="rId9" Type="http://schemas.openxmlformats.org/officeDocument/2006/relationships/hyperlink" Target="#'2017'!A4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2016'!A3"/><Relationship Id="rId3" Type="http://schemas.openxmlformats.org/officeDocument/2006/relationships/hyperlink" Target="#'2012'!A185"/><Relationship Id="rId7" Type="http://schemas.openxmlformats.org/officeDocument/2006/relationships/hyperlink" Target="#'2016'!A132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6'!A96"/><Relationship Id="rId5" Type="http://schemas.openxmlformats.org/officeDocument/2006/relationships/hyperlink" Target="#'2016'!A65"/><Relationship Id="rId4" Type="http://schemas.openxmlformats.org/officeDocument/2006/relationships/hyperlink" Target="#'2012'!A2"/><Relationship Id="rId9" Type="http://schemas.openxmlformats.org/officeDocument/2006/relationships/hyperlink" Target="#'2016'!A34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2015'!A155"/><Relationship Id="rId3" Type="http://schemas.openxmlformats.org/officeDocument/2006/relationships/hyperlink" Target="#'2012'!A185"/><Relationship Id="rId7" Type="http://schemas.openxmlformats.org/officeDocument/2006/relationships/hyperlink" Target="#'2015'!A117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5'!A78"/><Relationship Id="rId5" Type="http://schemas.openxmlformats.org/officeDocument/2006/relationships/hyperlink" Target="#'2012'!A71"/><Relationship Id="rId10" Type="http://schemas.openxmlformats.org/officeDocument/2006/relationships/hyperlink" Target="#'2015'!A40"/><Relationship Id="rId4" Type="http://schemas.openxmlformats.org/officeDocument/2006/relationships/hyperlink" Target="#'2012'!A2"/><Relationship Id="rId9" Type="http://schemas.openxmlformats.org/officeDocument/2006/relationships/hyperlink" Target="#'2015'!A4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321C23-F5D1-4007-A6FB-A78CE68120BC}"/>
            </a:ext>
          </a:extLst>
        </xdr:cNvPr>
        <xdr:cNvSpPr txBox="1">
          <a:spLocks noChangeArrowheads="1"/>
        </xdr:cNvSpPr>
      </xdr:nvSpPr>
      <xdr:spPr bwMode="auto">
        <a:xfrm>
          <a:off x="51880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8B0099B-3091-488D-8056-04F21C007453}"/>
            </a:ext>
          </a:extLst>
        </xdr:cNvPr>
        <xdr:cNvSpPr txBox="1">
          <a:spLocks noChangeArrowheads="1"/>
        </xdr:cNvSpPr>
      </xdr:nvSpPr>
      <xdr:spPr bwMode="auto">
        <a:xfrm>
          <a:off x="6419691" y="266700"/>
          <a:ext cx="1118183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9F13AE1-6D93-43CA-96D0-2974D9824E05}"/>
            </a:ext>
          </a:extLst>
        </xdr:cNvPr>
        <xdr:cNvSpPr txBox="1">
          <a:spLocks noChangeArrowheads="1"/>
        </xdr:cNvSpPr>
      </xdr:nvSpPr>
      <xdr:spPr bwMode="auto">
        <a:xfrm>
          <a:off x="76233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C789C1B0-591A-48CD-9D83-36510BC675AD}"/>
            </a:ext>
          </a:extLst>
        </xdr:cNvPr>
        <xdr:cNvSpPr txBox="1">
          <a:spLocks noChangeArrowheads="1"/>
        </xdr:cNvSpPr>
      </xdr:nvSpPr>
      <xdr:spPr bwMode="auto">
        <a:xfrm>
          <a:off x="2707482" y="266700"/>
          <a:ext cx="1062092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F8CFD679-1300-4679-90DA-51BA6D084E1E}"/>
            </a:ext>
          </a:extLst>
        </xdr:cNvPr>
        <xdr:cNvSpPr txBox="1">
          <a:spLocks noChangeArrowheads="1"/>
        </xdr:cNvSpPr>
      </xdr:nvSpPr>
      <xdr:spPr bwMode="auto">
        <a:xfrm>
          <a:off x="3839052" y="268604"/>
          <a:ext cx="1288575" cy="265342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1D671F-AA8B-48B8-BF39-C6A3B72BD84D}"/>
            </a:ext>
          </a:extLst>
        </xdr:cNvPr>
        <xdr:cNvSpPr txBox="1">
          <a:spLocks noChangeArrowheads="1"/>
        </xdr:cNvSpPr>
      </xdr:nvSpPr>
      <xdr:spPr bwMode="auto">
        <a:xfrm>
          <a:off x="44641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7176AF4-1B80-4110-A095-1269474AD96C}"/>
            </a:ext>
          </a:extLst>
        </xdr:cNvPr>
        <xdr:cNvSpPr txBox="1">
          <a:spLocks noChangeArrowheads="1"/>
        </xdr:cNvSpPr>
      </xdr:nvSpPr>
      <xdr:spPr bwMode="auto">
        <a:xfrm>
          <a:off x="5695791" y="266700"/>
          <a:ext cx="1118183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74E82A6-FAC0-45C4-A15E-243FEFEC0521}"/>
            </a:ext>
          </a:extLst>
        </xdr:cNvPr>
        <xdr:cNvSpPr txBox="1">
          <a:spLocks noChangeArrowheads="1"/>
        </xdr:cNvSpPr>
      </xdr:nvSpPr>
      <xdr:spPr bwMode="auto">
        <a:xfrm>
          <a:off x="68994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CEED8ED2-3EBD-4955-87CD-3606A201EDB5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062092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60935CF3-E5FB-4A0B-9E9C-2AD6BEBC6124}"/>
            </a:ext>
          </a:extLst>
        </xdr:cNvPr>
        <xdr:cNvSpPr txBox="1">
          <a:spLocks noChangeArrowheads="1"/>
        </xdr:cNvSpPr>
      </xdr:nvSpPr>
      <xdr:spPr bwMode="auto">
        <a:xfrm>
          <a:off x="3115152" y="268604"/>
          <a:ext cx="1288575" cy="265342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1219D1-1F13-4DC2-890B-C634304EDEA1}"/>
            </a:ext>
          </a:extLst>
        </xdr:cNvPr>
        <xdr:cNvSpPr txBox="1">
          <a:spLocks noChangeArrowheads="1"/>
        </xdr:cNvSpPr>
      </xdr:nvSpPr>
      <xdr:spPr bwMode="auto">
        <a:xfrm>
          <a:off x="44641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F42F7C7-23DF-4832-B178-DF34A76CA137}"/>
            </a:ext>
          </a:extLst>
        </xdr:cNvPr>
        <xdr:cNvSpPr txBox="1">
          <a:spLocks noChangeArrowheads="1"/>
        </xdr:cNvSpPr>
      </xdr:nvSpPr>
      <xdr:spPr bwMode="auto">
        <a:xfrm>
          <a:off x="5695791" y="266700"/>
          <a:ext cx="1118183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AE81372-7656-48F9-9FCB-87123A6CF3FE}"/>
            </a:ext>
          </a:extLst>
        </xdr:cNvPr>
        <xdr:cNvSpPr txBox="1">
          <a:spLocks noChangeArrowheads="1"/>
        </xdr:cNvSpPr>
      </xdr:nvSpPr>
      <xdr:spPr bwMode="auto">
        <a:xfrm>
          <a:off x="68994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C88ADA1-AD73-4D94-AADB-49C52E68BAB8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062092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23D858FF-4BB5-4580-8B17-22FE467B0AD4}"/>
            </a:ext>
          </a:extLst>
        </xdr:cNvPr>
        <xdr:cNvSpPr txBox="1">
          <a:spLocks noChangeArrowheads="1"/>
        </xdr:cNvSpPr>
      </xdr:nvSpPr>
      <xdr:spPr bwMode="auto">
        <a:xfrm>
          <a:off x="3115152" y="268604"/>
          <a:ext cx="1288575" cy="265342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6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63E95B-CF33-43E3-AD72-DAF754282BF9}"/>
            </a:ext>
          </a:extLst>
        </xdr:cNvPr>
        <xdr:cNvSpPr txBox="1">
          <a:spLocks noChangeArrowheads="1"/>
        </xdr:cNvSpPr>
      </xdr:nvSpPr>
      <xdr:spPr bwMode="auto">
        <a:xfrm>
          <a:off x="44641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7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DDE937D-03D9-4622-A87F-697C01716897}"/>
            </a:ext>
          </a:extLst>
        </xdr:cNvPr>
        <xdr:cNvSpPr txBox="1">
          <a:spLocks noChangeArrowheads="1"/>
        </xdr:cNvSpPr>
      </xdr:nvSpPr>
      <xdr:spPr bwMode="auto">
        <a:xfrm>
          <a:off x="6061974" y="266700"/>
          <a:ext cx="1260000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8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06FD316-EC21-4FD5-8226-EA1959F766CD}"/>
            </a:ext>
          </a:extLst>
        </xdr:cNvPr>
        <xdr:cNvSpPr txBox="1">
          <a:spLocks noChangeArrowheads="1"/>
        </xdr:cNvSpPr>
      </xdr:nvSpPr>
      <xdr:spPr bwMode="auto">
        <a:xfrm>
          <a:off x="68994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9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C44CFC57-7DDB-4971-8843-088A243E010C}"/>
            </a:ext>
          </a:extLst>
        </xdr:cNvPr>
        <xdr:cNvSpPr txBox="1">
          <a:spLocks noChangeArrowheads="1"/>
        </xdr:cNvSpPr>
      </xdr:nvSpPr>
      <xdr:spPr bwMode="auto">
        <a:xfrm>
          <a:off x="1980407" y="266700"/>
          <a:ext cx="1260000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10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3ADF37CD-65AE-481E-8CFA-A48FF550604E}"/>
            </a:ext>
          </a:extLst>
        </xdr:cNvPr>
        <xdr:cNvSpPr txBox="1">
          <a:spLocks noChangeArrowheads="1"/>
        </xdr:cNvSpPr>
      </xdr:nvSpPr>
      <xdr:spPr bwMode="auto">
        <a:xfrm>
          <a:off x="3337402" y="268604"/>
          <a:ext cx="1260000" cy="2664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6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A551FB-5F32-46EF-BB3A-DCA743743802}"/>
            </a:ext>
          </a:extLst>
        </xdr:cNvPr>
        <xdr:cNvSpPr txBox="1">
          <a:spLocks noChangeArrowheads="1"/>
        </xdr:cNvSpPr>
      </xdr:nvSpPr>
      <xdr:spPr bwMode="auto">
        <a:xfrm>
          <a:off x="5052536" y="266700"/>
          <a:ext cx="1165745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7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1F34224-881C-4633-B686-473C79B7E94C}"/>
            </a:ext>
          </a:extLst>
        </xdr:cNvPr>
        <xdr:cNvSpPr txBox="1">
          <a:spLocks noChangeArrowheads="1"/>
        </xdr:cNvSpPr>
      </xdr:nvSpPr>
      <xdr:spPr bwMode="auto">
        <a:xfrm>
          <a:off x="6273641" y="266700"/>
          <a:ext cx="1242468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3334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8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6BCD7A0-6968-4990-9818-532057AE934A}"/>
            </a:ext>
          </a:extLst>
        </xdr:cNvPr>
        <xdr:cNvSpPr txBox="1">
          <a:spLocks noChangeArrowheads="1"/>
        </xdr:cNvSpPr>
      </xdr:nvSpPr>
      <xdr:spPr bwMode="auto">
        <a:xfrm>
          <a:off x="7594759" y="266700"/>
          <a:ext cx="1379825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9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54DFD68-1BDE-4CFB-BC21-7C7E6AD204EF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376365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0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BE9E0954-751B-4C89-80A0-0919BE8EEE90}"/>
            </a:ext>
          </a:extLst>
        </xdr:cNvPr>
        <xdr:cNvSpPr txBox="1">
          <a:spLocks noChangeArrowheads="1"/>
        </xdr:cNvSpPr>
      </xdr:nvSpPr>
      <xdr:spPr bwMode="auto">
        <a:xfrm>
          <a:off x="3639027" y="259080"/>
          <a:ext cx="1317766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488157</xdr:colOff>
      <xdr:row>1</xdr:row>
      <xdr:rowOff>28575</xdr:rowOff>
    </xdr:from>
    <xdr:to>
      <xdr:col>7</xdr:col>
      <xdr:colOff>737405</xdr:colOff>
      <xdr:row>2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5545932" y="266700"/>
          <a:ext cx="782648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316706</xdr:colOff>
      <xdr:row>1</xdr:row>
      <xdr:rowOff>28575</xdr:rowOff>
    </xdr:from>
    <xdr:to>
      <xdr:col>9</xdr:col>
      <xdr:colOff>667045</xdr:colOff>
      <xdr:row>2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6641306" y="266700"/>
          <a:ext cx="83611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230505</xdr:colOff>
      <xdr:row>1</xdr:row>
      <xdr:rowOff>28575</xdr:rowOff>
    </xdr:from>
    <xdr:to>
      <xdr:col>11</xdr:col>
      <xdr:colOff>500456</xdr:colOff>
      <xdr:row>2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7793355" y="266700"/>
          <a:ext cx="641426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91703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6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5547836" y="266700"/>
          <a:ext cx="946670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7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6549866" y="266700"/>
          <a:ext cx="92814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746284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8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7556659" y="266700"/>
          <a:ext cx="9512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9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91703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0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372452" y="259080"/>
          <a:ext cx="107964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488157</xdr:colOff>
      <xdr:row>1</xdr:row>
      <xdr:rowOff>28575</xdr:rowOff>
    </xdr:from>
    <xdr:to>
      <xdr:col>7</xdr:col>
      <xdr:colOff>737405</xdr:colOff>
      <xdr:row>2</xdr:row>
      <xdr:rowOff>0</xdr:rowOff>
    </xdr:to>
    <xdr:sp macro="" textlink="">
      <xdr:nvSpPr>
        <xdr:cNvPr id="11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4612482" y="266700"/>
          <a:ext cx="782648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316706</xdr:colOff>
      <xdr:row>1</xdr:row>
      <xdr:rowOff>28575</xdr:rowOff>
    </xdr:from>
    <xdr:to>
      <xdr:col>9</xdr:col>
      <xdr:colOff>667045</xdr:colOff>
      <xdr:row>2</xdr:row>
      <xdr:rowOff>0</xdr:rowOff>
    </xdr:to>
    <xdr:sp macro="" textlink="">
      <xdr:nvSpPr>
        <xdr:cNvPr id="12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5707856" y="266700"/>
          <a:ext cx="83611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230505</xdr:colOff>
      <xdr:row>1</xdr:row>
      <xdr:rowOff>28575</xdr:rowOff>
    </xdr:from>
    <xdr:to>
      <xdr:col>11</xdr:col>
      <xdr:colOff>500456</xdr:colOff>
      <xdr:row>2</xdr:row>
      <xdr:rowOff>0</xdr:rowOff>
    </xdr:to>
    <xdr:sp macro="" textlink="">
      <xdr:nvSpPr>
        <xdr:cNvPr id="13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6859905" y="266700"/>
          <a:ext cx="641426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14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15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4614386" y="266700"/>
          <a:ext cx="946670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16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5616416" y="266700"/>
          <a:ext cx="92814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746284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17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6623209" y="266700"/>
          <a:ext cx="9512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18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9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3439002" y="259080"/>
          <a:ext cx="107964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488157</xdr:colOff>
      <xdr:row>1</xdr:row>
      <xdr:rowOff>28575</xdr:rowOff>
    </xdr:from>
    <xdr:to>
      <xdr:col>7</xdr:col>
      <xdr:colOff>737405</xdr:colOff>
      <xdr:row>2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5500688" y="266700"/>
          <a:ext cx="785030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316706</xdr:colOff>
      <xdr:row>1</xdr:row>
      <xdr:rowOff>28575</xdr:rowOff>
    </xdr:from>
    <xdr:to>
      <xdr:col>9</xdr:col>
      <xdr:colOff>667045</xdr:colOff>
      <xdr:row>2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6603206" y="266700"/>
          <a:ext cx="838495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230505</xdr:colOff>
      <xdr:row>1</xdr:row>
      <xdr:rowOff>28575</xdr:rowOff>
    </xdr:from>
    <xdr:to>
      <xdr:col>11</xdr:col>
      <xdr:colOff>500456</xdr:colOff>
      <xdr:row>2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7755255" y="266700"/>
          <a:ext cx="639045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869407" y="266700"/>
          <a:ext cx="1178721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7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5502592" y="266700"/>
          <a:ext cx="953814" cy="269081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8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6511766" y="266700"/>
          <a:ext cx="930524" cy="26908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746284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9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7520940" y="266700"/>
          <a:ext cx="946438" cy="26908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10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2869407" y="266700"/>
          <a:ext cx="1178721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1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4327208" y="259080"/>
          <a:ext cx="107964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1</xdr:row>
      <xdr:rowOff>38100</xdr:rowOff>
    </xdr:from>
    <xdr:to>
      <xdr:col>8</xdr:col>
      <xdr:colOff>654062</xdr:colOff>
      <xdr:row>2</xdr:row>
      <xdr:rowOff>9525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524375" y="276225"/>
          <a:ext cx="787412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9</xdr:col>
      <xdr:colOff>238125</xdr:colOff>
      <xdr:row>1</xdr:row>
      <xdr:rowOff>38100</xdr:rowOff>
    </xdr:from>
    <xdr:to>
      <xdr:col>10</xdr:col>
      <xdr:colOff>583701</xdr:colOff>
      <xdr:row>2</xdr:row>
      <xdr:rowOff>9525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629275" y="276225"/>
          <a:ext cx="831351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11</xdr:col>
      <xdr:colOff>144780</xdr:colOff>
      <xdr:row>1</xdr:row>
      <xdr:rowOff>38100</xdr:rowOff>
    </xdr:from>
    <xdr:to>
      <xdr:col>12</xdr:col>
      <xdr:colOff>409969</xdr:colOff>
      <xdr:row>2</xdr:row>
      <xdr:rowOff>9525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6774180" y="276225"/>
          <a:ext cx="63666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4</xdr:col>
      <xdr:colOff>514350</xdr:colOff>
      <xdr:row>1</xdr:row>
      <xdr:rowOff>38100</xdr:rowOff>
    </xdr:from>
    <xdr:to>
      <xdr:col>5</xdr:col>
      <xdr:colOff>3</xdr:colOff>
      <xdr:row>2</xdr:row>
      <xdr:rowOff>9525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790825" y="276225"/>
          <a:ext cx="28575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7</xdr:col>
      <xdr:colOff>401954</xdr:colOff>
      <xdr:row>1</xdr:row>
      <xdr:rowOff>38100</xdr:rowOff>
    </xdr:from>
    <xdr:to>
      <xdr:col>9</xdr:col>
      <xdr:colOff>2152</xdr:colOff>
      <xdr:row>2</xdr:row>
      <xdr:rowOff>9525</xdr:rowOff>
    </xdr:to>
    <xdr:sp macro="" textlink="">
      <xdr:nvSpPr>
        <xdr:cNvPr id="7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4526279" y="276225"/>
          <a:ext cx="867023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9</xdr:col>
      <xdr:colOff>146685</xdr:colOff>
      <xdr:row>1</xdr:row>
      <xdr:rowOff>38100</xdr:rowOff>
    </xdr:from>
    <xdr:to>
      <xdr:col>10</xdr:col>
      <xdr:colOff>584290</xdr:colOff>
      <xdr:row>2</xdr:row>
      <xdr:rowOff>9525</xdr:rowOff>
    </xdr:to>
    <xdr:sp macro="" textlink="">
      <xdr:nvSpPr>
        <xdr:cNvPr id="8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5537835" y="276225"/>
          <a:ext cx="92338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662940</xdr:colOff>
      <xdr:row>1</xdr:row>
      <xdr:rowOff>38100</xdr:rowOff>
    </xdr:from>
    <xdr:to>
      <xdr:col>12</xdr:col>
      <xdr:colOff>483047</xdr:colOff>
      <xdr:row>2</xdr:row>
      <xdr:rowOff>9525</xdr:rowOff>
    </xdr:to>
    <xdr:sp macro="" textlink="">
      <xdr:nvSpPr>
        <xdr:cNvPr id="9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6539865" y="276225"/>
          <a:ext cx="94405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3</xdr:col>
      <xdr:colOff>200025</xdr:colOff>
      <xdr:row>1</xdr:row>
      <xdr:rowOff>38100</xdr:rowOff>
    </xdr:from>
    <xdr:to>
      <xdr:col>5</xdr:col>
      <xdr:colOff>3</xdr:colOff>
      <xdr:row>2</xdr:row>
      <xdr:rowOff>9525</xdr:rowOff>
    </xdr:to>
    <xdr:sp macro="" textlink="">
      <xdr:nvSpPr>
        <xdr:cNvPr id="10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1933575" y="276225"/>
          <a:ext cx="114300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5</xdr:col>
      <xdr:colOff>266700</xdr:colOff>
      <xdr:row>1</xdr:row>
      <xdr:rowOff>38100</xdr:rowOff>
    </xdr:from>
    <xdr:to>
      <xdr:col>7</xdr:col>
      <xdr:colOff>300973</xdr:colOff>
      <xdr:row>2</xdr:row>
      <xdr:rowOff>9525</xdr:rowOff>
    </xdr:to>
    <xdr:sp macro="" textlink="">
      <xdr:nvSpPr>
        <xdr:cNvPr id="11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3343275" y="276225"/>
          <a:ext cx="1082023" cy="2667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1</xdr:row>
      <xdr:rowOff>28575</xdr:rowOff>
    </xdr:from>
    <xdr:to>
      <xdr:col>8</xdr:col>
      <xdr:colOff>225437</xdr:colOff>
      <xdr:row>2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095750" y="266700"/>
          <a:ext cx="787412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542925</xdr:colOff>
      <xdr:row>1</xdr:row>
      <xdr:rowOff>28575</xdr:rowOff>
    </xdr:from>
    <xdr:to>
      <xdr:col>10</xdr:col>
      <xdr:colOff>155076</xdr:colOff>
      <xdr:row>2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200650" y="266700"/>
          <a:ext cx="831351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468630</xdr:colOff>
      <xdr:row>1</xdr:row>
      <xdr:rowOff>28575</xdr:rowOff>
    </xdr:from>
    <xdr:to>
      <xdr:col>11</xdr:col>
      <xdr:colOff>352819</xdr:colOff>
      <xdr:row>2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6345555" y="266700"/>
          <a:ext cx="63666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4</xdr:col>
      <xdr:colOff>85725</xdr:colOff>
      <xdr:row>1</xdr:row>
      <xdr:rowOff>28575</xdr:rowOff>
    </xdr:from>
    <xdr:to>
      <xdr:col>4</xdr:col>
      <xdr:colOff>371478</xdr:colOff>
      <xdr:row>2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362200" y="266700"/>
          <a:ext cx="28575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4</xdr:col>
      <xdr:colOff>628650</xdr:colOff>
      <xdr:row>1</xdr:row>
      <xdr:rowOff>28575</xdr:rowOff>
    </xdr:from>
    <xdr:to>
      <xdr:col>6</xdr:col>
      <xdr:colOff>521980</xdr:colOff>
      <xdr:row>2</xdr:row>
      <xdr:rowOff>0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2905125" y="266700"/>
          <a:ext cx="1083955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6</xdr:col>
      <xdr:colOff>630554</xdr:colOff>
      <xdr:row>1</xdr:row>
      <xdr:rowOff>28575</xdr:rowOff>
    </xdr:from>
    <xdr:to>
      <xdr:col>8</xdr:col>
      <xdr:colOff>306952</xdr:colOff>
      <xdr:row>2</xdr:row>
      <xdr:rowOff>0</xdr:rowOff>
    </xdr:to>
    <xdr:sp macro="" textlink="">
      <xdr:nvSpPr>
        <xdr:cNvPr id="7" name="Text Box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4097654" y="266700"/>
          <a:ext cx="867023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451485</xdr:colOff>
      <xdr:row>1</xdr:row>
      <xdr:rowOff>28575</xdr:rowOff>
    </xdr:from>
    <xdr:to>
      <xdr:col>10</xdr:col>
      <xdr:colOff>155665</xdr:colOff>
      <xdr:row>2</xdr:row>
      <xdr:rowOff>0</xdr:rowOff>
    </xdr:to>
    <xdr:sp macro="" textlink="">
      <xdr:nvSpPr>
        <xdr:cNvPr id="8" name="Text Box 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5109210" y="266700"/>
          <a:ext cx="92338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234315</xdr:colOff>
      <xdr:row>1</xdr:row>
      <xdr:rowOff>28575</xdr:rowOff>
    </xdr:from>
    <xdr:to>
      <xdr:col>12</xdr:col>
      <xdr:colOff>54422</xdr:colOff>
      <xdr:row>2</xdr:row>
      <xdr:rowOff>0</xdr:rowOff>
    </xdr:to>
    <xdr:sp macro="" textlink="">
      <xdr:nvSpPr>
        <xdr:cNvPr id="9" name="Text Box 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6111240" y="266700"/>
          <a:ext cx="94405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1</xdr:col>
      <xdr:colOff>1104901</xdr:colOff>
      <xdr:row>1</xdr:row>
      <xdr:rowOff>28575</xdr:rowOff>
    </xdr:from>
    <xdr:to>
      <xdr:col>4</xdr:col>
      <xdr:colOff>371479</xdr:colOff>
      <xdr:row>2</xdr:row>
      <xdr:rowOff>0</xdr:rowOff>
    </xdr:to>
    <xdr:sp macro="" textlink="">
      <xdr:nvSpPr>
        <xdr:cNvPr id="10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666876" y="266700"/>
          <a:ext cx="981078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630555</xdr:colOff>
      <xdr:row>1</xdr:row>
      <xdr:rowOff>28575</xdr:rowOff>
    </xdr:from>
    <xdr:to>
      <xdr:col>6</xdr:col>
      <xdr:colOff>521953</xdr:colOff>
      <xdr:row>2</xdr:row>
      <xdr:rowOff>0</xdr:rowOff>
    </xdr:to>
    <xdr:sp macro="" textlink="">
      <xdr:nvSpPr>
        <xdr:cNvPr id="11" name="Text Box 4">
          <a:hlinkClick xmlns:r="http://schemas.openxmlformats.org/officeDocument/2006/relationships" r:id="rId10" tooltip="低收入戶戶數及人數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2907030" y="266700"/>
          <a:ext cx="1082023" cy="2667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1</xdr:row>
      <xdr:rowOff>0</xdr:rowOff>
    </xdr:from>
    <xdr:to>
      <xdr:col>8</xdr:col>
      <xdr:colOff>320687</xdr:colOff>
      <xdr:row>1</xdr:row>
      <xdr:rowOff>266700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362450" y="152400"/>
          <a:ext cx="787412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638175</xdr:colOff>
      <xdr:row>1</xdr:row>
      <xdr:rowOff>0</xdr:rowOff>
    </xdr:from>
    <xdr:to>
      <xdr:col>10</xdr:col>
      <xdr:colOff>250326</xdr:colOff>
      <xdr:row>1</xdr:row>
      <xdr:rowOff>266700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5467350" y="152400"/>
          <a:ext cx="831351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563880</xdr:colOff>
      <xdr:row>1</xdr:row>
      <xdr:rowOff>0</xdr:rowOff>
    </xdr:from>
    <xdr:to>
      <xdr:col>12</xdr:col>
      <xdr:colOff>76594</xdr:colOff>
      <xdr:row>1</xdr:row>
      <xdr:rowOff>266700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6612255" y="152400"/>
          <a:ext cx="63666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4</xdr:col>
      <xdr:colOff>9525</xdr:colOff>
      <xdr:row>1</xdr:row>
      <xdr:rowOff>0</xdr:rowOff>
    </xdr:from>
    <xdr:to>
      <xdr:col>4</xdr:col>
      <xdr:colOff>295278</xdr:colOff>
      <xdr:row>1</xdr:row>
      <xdr:rowOff>266700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457450" y="152400"/>
          <a:ext cx="28575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7</xdr:col>
      <xdr:colOff>68579</xdr:colOff>
      <xdr:row>1</xdr:row>
      <xdr:rowOff>0</xdr:rowOff>
    </xdr:from>
    <xdr:to>
      <xdr:col>8</xdr:col>
      <xdr:colOff>402202</xdr:colOff>
      <xdr:row>1</xdr:row>
      <xdr:rowOff>266700</xdr:rowOff>
    </xdr:to>
    <xdr:sp macro="" textlink="">
      <xdr:nvSpPr>
        <xdr:cNvPr id="7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4364354" y="152400"/>
          <a:ext cx="867023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546735</xdr:colOff>
      <xdr:row>1</xdr:row>
      <xdr:rowOff>0</xdr:rowOff>
    </xdr:from>
    <xdr:to>
      <xdr:col>10</xdr:col>
      <xdr:colOff>250915</xdr:colOff>
      <xdr:row>1</xdr:row>
      <xdr:rowOff>266700</xdr:rowOff>
    </xdr:to>
    <xdr:sp macro="" textlink="">
      <xdr:nvSpPr>
        <xdr:cNvPr id="8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5375910" y="152400"/>
          <a:ext cx="92338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329565</xdr:colOff>
      <xdr:row>1</xdr:row>
      <xdr:rowOff>0</xdr:rowOff>
    </xdr:from>
    <xdr:to>
      <xdr:col>12</xdr:col>
      <xdr:colOff>149672</xdr:colOff>
      <xdr:row>1</xdr:row>
      <xdr:rowOff>266700</xdr:rowOff>
    </xdr:to>
    <xdr:sp macro="" textlink="">
      <xdr:nvSpPr>
        <xdr:cNvPr id="9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6377940" y="152400"/>
          <a:ext cx="94405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</a:p>
      </xdr:txBody>
    </xdr:sp>
    <xdr:clientData/>
  </xdr:twoCellAnchor>
  <xdr:twoCellAnchor>
    <xdr:from>
      <xdr:col>3</xdr:col>
      <xdr:colOff>57150</xdr:colOff>
      <xdr:row>1</xdr:row>
      <xdr:rowOff>0</xdr:rowOff>
    </xdr:from>
    <xdr:to>
      <xdr:col>4</xdr:col>
      <xdr:colOff>295278</xdr:colOff>
      <xdr:row>1</xdr:row>
      <xdr:rowOff>266700</xdr:rowOff>
    </xdr:to>
    <xdr:sp macro="" textlink="">
      <xdr:nvSpPr>
        <xdr:cNvPr id="10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152400"/>
          <a:ext cx="95250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4</xdr:col>
      <xdr:colOff>725805</xdr:colOff>
      <xdr:row>1</xdr:row>
      <xdr:rowOff>0</xdr:rowOff>
    </xdr:from>
    <xdr:to>
      <xdr:col>6</xdr:col>
      <xdr:colOff>617203</xdr:colOff>
      <xdr:row>1</xdr:row>
      <xdr:rowOff>266700</xdr:rowOff>
    </xdr:to>
    <xdr:sp macro="" textlink="">
      <xdr:nvSpPr>
        <xdr:cNvPr id="11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3173730" y="152400"/>
          <a:ext cx="1082023" cy="2667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Q1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607695</xdr:colOff>
      <xdr:row>1</xdr:row>
      <xdr:rowOff>28575</xdr:rowOff>
    </xdr:from>
    <xdr:to>
      <xdr:col>7</xdr:col>
      <xdr:colOff>130639</xdr:colOff>
      <xdr:row>2</xdr:row>
      <xdr:rowOff>0</xdr:rowOff>
    </xdr:to>
    <xdr:sp macro="" textlink="">
      <xdr:nvSpPr>
        <xdr:cNvPr id="2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3968115" y="180975"/>
          <a:ext cx="73988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7</xdr:col>
      <xdr:colOff>438150</xdr:colOff>
      <xdr:row>1</xdr:row>
      <xdr:rowOff>28575</xdr:rowOff>
    </xdr:from>
    <xdr:to>
      <xdr:col>9</xdr:col>
      <xdr:colOff>11962</xdr:colOff>
      <xdr:row>2</xdr:row>
      <xdr:rowOff>0</xdr:rowOff>
    </xdr:to>
    <xdr:sp macro="" textlink="">
      <xdr:nvSpPr>
        <xdr:cNvPr id="2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4994910" y="180975"/>
          <a:ext cx="784411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9</xdr:col>
      <xdr:colOff>323850</xdr:colOff>
      <xdr:row>1</xdr:row>
      <xdr:rowOff>28575</xdr:rowOff>
    </xdr:from>
    <xdr:to>
      <xdr:col>10</xdr:col>
      <xdr:colOff>476353</xdr:colOff>
      <xdr:row>2</xdr:row>
      <xdr:rowOff>0</xdr:rowOff>
    </xdr:to>
    <xdr:sp macro="" textlink="">
      <xdr:nvSpPr>
        <xdr:cNvPr id="2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6069330" y="180975"/>
          <a:ext cx="586794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0</xdr:colOff>
      <xdr:row>1</xdr:row>
      <xdr:rowOff>28575</xdr:rowOff>
    </xdr:from>
    <xdr:to>
      <xdr:col>3</xdr:col>
      <xdr:colOff>364069</xdr:colOff>
      <xdr:row>2</xdr:row>
      <xdr:rowOff>0</xdr:rowOff>
    </xdr:to>
    <xdr:sp macro="" textlink="">
      <xdr:nvSpPr>
        <xdr:cNvPr id="2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1615440" y="180975"/>
          <a:ext cx="118083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3</xdr:col>
      <xdr:colOff>733424</xdr:colOff>
      <xdr:row>1</xdr:row>
      <xdr:rowOff>28575</xdr:rowOff>
    </xdr:from>
    <xdr:to>
      <xdr:col>5</xdr:col>
      <xdr:colOff>283833</xdr:colOff>
      <xdr:row>2</xdr:row>
      <xdr:rowOff>0</xdr:rowOff>
    </xdr:to>
    <xdr:sp macro="" textlink="">
      <xdr:nvSpPr>
        <xdr:cNvPr id="2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3223259" y="180975"/>
          <a:ext cx="142292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5</xdr:col>
      <xdr:colOff>525780</xdr:colOff>
      <xdr:row>1</xdr:row>
      <xdr:rowOff>28575</xdr:rowOff>
    </xdr:from>
    <xdr:to>
      <xdr:col>7</xdr:col>
      <xdr:colOff>211403</xdr:colOff>
      <xdr:row>2</xdr:row>
      <xdr:rowOff>0</xdr:rowOff>
    </xdr:to>
    <xdr:sp macro="" textlink="">
      <xdr:nvSpPr>
        <xdr:cNvPr id="27" name="Text Box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3855720" y="180975"/>
          <a:ext cx="1074419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Q2</a:t>
          </a:r>
        </a:p>
      </xdr:txBody>
    </xdr:sp>
    <xdr:clientData/>
  </xdr:twoCellAnchor>
  <xdr:twoCellAnchor>
    <xdr:from>
      <xdr:col>7</xdr:col>
      <xdr:colOff>356235</xdr:colOff>
      <xdr:row>1</xdr:row>
      <xdr:rowOff>28575</xdr:rowOff>
    </xdr:from>
    <xdr:to>
      <xdr:col>9</xdr:col>
      <xdr:colOff>11839</xdr:colOff>
      <xdr:row>2</xdr:row>
      <xdr:rowOff>0</xdr:rowOff>
    </xdr:to>
    <xdr:sp macro="" textlink="">
      <xdr:nvSpPr>
        <xdr:cNvPr id="28" name="Text Box 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4922520" y="180975"/>
          <a:ext cx="856801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123825</xdr:colOff>
      <xdr:row>1</xdr:row>
      <xdr:rowOff>28575</xdr:rowOff>
    </xdr:from>
    <xdr:to>
      <xdr:col>10</xdr:col>
      <xdr:colOff>688163</xdr:colOff>
      <xdr:row>2</xdr:row>
      <xdr:rowOff>0</xdr:rowOff>
    </xdr:to>
    <xdr:sp macro="" textlink="">
      <xdr:nvSpPr>
        <xdr:cNvPr id="29" name="Text Box 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8199120" y="180975"/>
          <a:ext cx="142494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0</xdr:colOff>
      <xdr:row>1</xdr:row>
      <xdr:rowOff>28575</xdr:rowOff>
    </xdr:from>
    <xdr:to>
      <xdr:col>3</xdr:col>
      <xdr:colOff>364069</xdr:colOff>
      <xdr:row>2</xdr:row>
      <xdr:rowOff>0</xdr:rowOff>
    </xdr:to>
    <xdr:sp macro="" textlink="">
      <xdr:nvSpPr>
        <xdr:cNvPr id="30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1615440" y="180975"/>
          <a:ext cx="118083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3</xdr:col>
      <xdr:colOff>733425</xdr:colOff>
      <xdr:row>1</xdr:row>
      <xdr:rowOff>28575</xdr:rowOff>
    </xdr:from>
    <xdr:to>
      <xdr:col>5</xdr:col>
      <xdr:colOff>393871</xdr:colOff>
      <xdr:row>2</xdr:row>
      <xdr:rowOff>0</xdr:rowOff>
    </xdr:to>
    <xdr:sp macro="" textlink="">
      <xdr:nvSpPr>
        <xdr:cNvPr id="31" name="Text Box 4">
          <a:hlinkClick xmlns:r="http://schemas.openxmlformats.org/officeDocument/2006/relationships" r:id="rId10" tooltip="低收入戶戶數及人數"/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3223260" y="180975"/>
          <a:ext cx="1524000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31" sqref="C31"/>
    </sheetView>
  </sheetViews>
  <sheetFormatPr defaultColWidth="9.1640625" defaultRowHeight="12" x14ac:dyDescent="0.2"/>
  <cols>
    <col min="1" max="1" width="21" style="8" customWidth="1"/>
    <col min="2" max="2" width="12.83203125" style="8" customWidth="1"/>
    <col min="3" max="3" width="14.5" style="8" customWidth="1"/>
    <col min="4" max="4" width="11.5" style="8" customWidth="1"/>
    <col min="5" max="5" width="14" style="8" customWidth="1"/>
    <col min="6" max="6" width="11.5" style="8" customWidth="1"/>
    <col min="7" max="7" width="13.6640625" style="8" customWidth="1"/>
    <col min="8" max="8" width="11.5" style="8" customWidth="1"/>
    <col min="9" max="9" width="14.33203125" style="8" customWidth="1"/>
    <col min="10" max="10" width="11.5" style="8" customWidth="1"/>
    <col min="11" max="11" width="14.1640625" style="8" customWidth="1"/>
    <col min="12" max="12" width="11.5" style="8" customWidth="1"/>
    <col min="13" max="13" width="14.5" style="8" customWidth="1"/>
    <col min="14" max="16" width="11.5" style="8" customWidth="1"/>
    <col min="17" max="17" width="13.5" style="8" customWidth="1"/>
    <col min="18" max="19" width="11.5" style="8" customWidth="1"/>
    <col min="20" max="20" width="14.6640625" style="8" customWidth="1"/>
    <col min="21" max="22" width="11.5" style="8" customWidth="1"/>
    <col min="23" max="16384" width="9.1640625" style="8"/>
  </cols>
  <sheetData>
    <row r="1" spans="1:23" s="60" customFormat="1" ht="20.45" customHeight="1" x14ac:dyDescent="0.2">
      <c r="A1" s="132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</row>
    <row r="2" spans="1:23" s="20" customFormat="1" ht="20.45" customHeight="1" x14ac:dyDescent="0.2">
      <c r="A2" t="s">
        <v>128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</row>
    <row r="3" spans="1:23" ht="37.15" customHeight="1" x14ac:dyDescent="0.2">
      <c r="A3" s="134" t="s">
        <v>130</v>
      </c>
      <c r="B3" s="139" t="s">
        <v>131</v>
      </c>
      <c r="C3" s="139"/>
      <c r="D3" s="139" t="s">
        <v>132</v>
      </c>
      <c r="E3" s="139"/>
      <c r="F3" s="139" t="s">
        <v>133</v>
      </c>
      <c r="G3" s="139"/>
      <c r="H3" s="139" t="s">
        <v>134</v>
      </c>
      <c r="I3" s="139"/>
      <c r="J3" s="139" t="s">
        <v>136</v>
      </c>
      <c r="K3" s="139"/>
      <c r="L3" s="139" t="s">
        <v>137</v>
      </c>
      <c r="M3" s="139"/>
      <c r="N3" s="139" t="s">
        <v>139</v>
      </c>
      <c r="O3" s="139"/>
      <c r="P3" s="139" t="s">
        <v>140</v>
      </c>
      <c r="Q3" s="139"/>
      <c r="R3" s="140" t="s">
        <v>141</v>
      </c>
      <c r="S3" s="142"/>
      <c r="T3" s="141"/>
      <c r="U3" s="139" t="s">
        <v>142</v>
      </c>
      <c r="V3" s="140"/>
    </row>
    <row r="4" spans="1:23" ht="13.9" customHeight="1" x14ac:dyDescent="0.2">
      <c r="A4" s="145"/>
      <c r="B4" s="109" t="s">
        <v>47</v>
      </c>
      <c r="C4" s="109" t="s">
        <v>143</v>
      </c>
      <c r="D4" s="115" t="s">
        <v>48</v>
      </c>
      <c r="E4" s="109" t="s">
        <v>144</v>
      </c>
      <c r="F4" s="109" t="s">
        <v>48</v>
      </c>
      <c r="G4" s="109" t="s">
        <v>145</v>
      </c>
      <c r="H4" s="109" t="s">
        <v>48</v>
      </c>
      <c r="I4" s="109" t="s">
        <v>146</v>
      </c>
      <c r="J4" s="115" t="s">
        <v>129</v>
      </c>
      <c r="K4" s="109" t="s">
        <v>148</v>
      </c>
      <c r="L4" s="115" t="s">
        <v>49</v>
      </c>
      <c r="M4" s="109" t="s">
        <v>149</v>
      </c>
      <c r="N4" s="109" t="s">
        <v>48</v>
      </c>
      <c r="O4" s="109" t="s">
        <v>151</v>
      </c>
      <c r="P4" s="109" t="s">
        <v>48</v>
      </c>
      <c r="Q4" s="109" t="s">
        <v>152</v>
      </c>
      <c r="R4" s="109" t="s">
        <v>50</v>
      </c>
      <c r="S4" s="109" t="s">
        <v>48</v>
      </c>
      <c r="T4" s="109" t="s">
        <v>153</v>
      </c>
      <c r="U4" s="109" t="s">
        <v>48</v>
      </c>
      <c r="V4" s="110" t="s">
        <v>154</v>
      </c>
      <c r="W4" s="50"/>
    </row>
    <row r="5" spans="1:23" s="20" customFormat="1" ht="34.15" customHeight="1" x14ac:dyDescent="0.2">
      <c r="A5" s="146"/>
      <c r="B5" s="80" t="s">
        <v>43</v>
      </c>
      <c r="C5" s="80" t="s">
        <v>42</v>
      </c>
      <c r="D5" s="80" t="s">
        <v>43</v>
      </c>
      <c r="E5" s="80" t="s">
        <v>45</v>
      </c>
      <c r="F5" s="80" t="s">
        <v>43</v>
      </c>
      <c r="G5" s="80" t="s">
        <v>42</v>
      </c>
      <c r="H5" s="80" t="s">
        <v>43</v>
      </c>
      <c r="I5" s="80" t="s">
        <v>42</v>
      </c>
      <c r="J5" s="80" t="s">
        <v>122</v>
      </c>
      <c r="K5" s="80" t="s">
        <v>42</v>
      </c>
      <c r="L5" s="80" t="s">
        <v>123</v>
      </c>
      <c r="M5" s="80" t="s">
        <v>42</v>
      </c>
      <c r="N5" s="80" t="s">
        <v>43</v>
      </c>
      <c r="O5" s="80" t="s">
        <v>42</v>
      </c>
      <c r="P5" s="80" t="s">
        <v>43</v>
      </c>
      <c r="Q5" s="80" t="s">
        <v>42</v>
      </c>
      <c r="R5" s="80" t="s">
        <v>46</v>
      </c>
      <c r="S5" s="80" t="s">
        <v>43</v>
      </c>
      <c r="T5" s="80" t="s">
        <v>42</v>
      </c>
      <c r="U5" s="80" t="s">
        <v>43</v>
      </c>
      <c r="V5" s="51" t="s">
        <v>42</v>
      </c>
      <c r="W5" s="52"/>
    </row>
    <row r="6" spans="1:23" x14ac:dyDescent="0.2">
      <c r="A6" s="49" t="s">
        <v>155</v>
      </c>
      <c r="B6" s="53">
        <v>1054</v>
      </c>
      <c r="C6" s="53">
        <v>9942602</v>
      </c>
      <c r="D6" s="53">
        <v>847</v>
      </c>
      <c r="E6" s="53">
        <v>5885089</v>
      </c>
      <c r="F6" s="53">
        <v>7398</v>
      </c>
      <c r="G6" s="53">
        <v>40267887</v>
      </c>
      <c r="H6" s="53">
        <v>30181</v>
      </c>
      <c r="I6" s="53">
        <v>81336539</v>
      </c>
      <c r="J6" s="53">
        <v>151</v>
      </c>
      <c r="K6" s="53">
        <v>9900632</v>
      </c>
      <c r="L6" s="53">
        <v>2710</v>
      </c>
      <c r="M6" s="53">
        <v>53378079</v>
      </c>
      <c r="N6" s="53">
        <v>347</v>
      </c>
      <c r="O6" s="53">
        <v>4572500</v>
      </c>
      <c r="P6" s="53">
        <v>231442</v>
      </c>
      <c r="Q6" s="53">
        <v>108877206</v>
      </c>
      <c r="R6" s="53">
        <v>461885</v>
      </c>
      <c r="S6" s="53">
        <v>731159</v>
      </c>
      <c r="T6" s="53">
        <v>594642013</v>
      </c>
      <c r="U6" s="53">
        <v>0</v>
      </c>
      <c r="V6" s="53">
        <v>0</v>
      </c>
    </row>
    <row r="7" spans="1:23" x14ac:dyDescent="0.2">
      <c r="A7" s="7" t="s">
        <v>156</v>
      </c>
      <c r="B7" s="71">
        <v>1127</v>
      </c>
      <c r="C7" s="71">
        <v>9473986</v>
      </c>
      <c r="D7" s="71">
        <v>439</v>
      </c>
      <c r="E7" s="71">
        <v>1364617</v>
      </c>
      <c r="F7" s="71">
        <v>15743</v>
      </c>
      <c r="G7" s="71">
        <v>48346843</v>
      </c>
      <c r="H7" s="71">
        <v>28234</v>
      </c>
      <c r="I7" s="71">
        <v>88862713</v>
      </c>
      <c r="J7" s="71">
        <v>185</v>
      </c>
      <c r="K7" s="71">
        <v>12089069</v>
      </c>
      <c r="L7" s="71">
        <v>2799</v>
      </c>
      <c r="M7" s="71">
        <v>57427630</v>
      </c>
      <c r="N7" s="71">
        <v>364</v>
      </c>
      <c r="O7" s="71">
        <v>5589800</v>
      </c>
      <c r="P7" s="71">
        <v>181711</v>
      </c>
      <c r="Q7" s="71">
        <v>103794789</v>
      </c>
      <c r="R7" s="71">
        <v>411849</v>
      </c>
      <c r="S7" s="71">
        <v>709854</v>
      </c>
      <c r="T7" s="71">
        <v>559790095</v>
      </c>
      <c r="U7" s="71">
        <v>3794</v>
      </c>
      <c r="V7" s="71">
        <v>14434412</v>
      </c>
    </row>
    <row r="8" spans="1:23" x14ac:dyDescent="0.2">
      <c r="A8" s="7" t="s">
        <v>157</v>
      </c>
      <c r="B8" s="71">
        <v>1095</v>
      </c>
      <c r="C8" s="71">
        <v>9809600</v>
      </c>
      <c r="D8" s="71">
        <v>322</v>
      </c>
      <c r="E8" s="71">
        <v>1726568</v>
      </c>
      <c r="F8" s="71">
        <v>8685</v>
      </c>
      <c r="G8" s="71">
        <v>41594500</v>
      </c>
      <c r="H8" s="71">
        <v>33462</v>
      </c>
      <c r="I8" s="71">
        <v>89400200</v>
      </c>
      <c r="J8" s="71">
        <v>251</v>
      </c>
      <c r="K8" s="71">
        <v>19092088</v>
      </c>
      <c r="L8" s="71">
        <v>2866</v>
      </c>
      <c r="M8" s="71">
        <v>61535859</v>
      </c>
      <c r="N8" s="71">
        <v>327</v>
      </c>
      <c r="O8" s="71">
        <v>5058900</v>
      </c>
      <c r="P8" s="71">
        <v>163445</v>
      </c>
      <c r="Q8" s="71">
        <v>102158586</v>
      </c>
      <c r="R8" s="71">
        <v>438730</v>
      </c>
      <c r="S8" s="71">
        <v>754817</v>
      </c>
      <c r="T8" s="71">
        <v>597105780</v>
      </c>
      <c r="U8" s="71">
        <v>347</v>
      </c>
      <c r="V8" s="71">
        <v>2994794</v>
      </c>
    </row>
    <row r="9" spans="1:23" x14ac:dyDescent="0.2">
      <c r="A9" s="7" t="s">
        <v>158</v>
      </c>
      <c r="B9" s="61">
        <v>1385</v>
      </c>
      <c r="C9" s="61">
        <v>11744430</v>
      </c>
      <c r="D9" s="61">
        <v>455</v>
      </c>
      <c r="E9" s="61">
        <v>3584703</v>
      </c>
      <c r="F9" s="61">
        <v>4307</v>
      </c>
      <c r="G9" s="61">
        <v>31388650</v>
      </c>
      <c r="H9" s="61">
        <v>28410</v>
      </c>
      <c r="I9" s="61">
        <v>71094230</v>
      </c>
      <c r="J9" s="61">
        <v>180</v>
      </c>
      <c r="K9" s="61">
        <v>12489024</v>
      </c>
      <c r="L9" s="61">
        <v>3180</v>
      </c>
      <c r="M9" s="61">
        <v>69917422</v>
      </c>
      <c r="N9" s="61">
        <v>361</v>
      </c>
      <c r="O9" s="61">
        <v>4984000</v>
      </c>
      <c r="P9" s="61">
        <v>168862</v>
      </c>
      <c r="Q9" s="61">
        <v>97612757</v>
      </c>
      <c r="R9" s="61">
        <v>451123</v>
      </c>
      <c r="S9" s="61">
        <v>711789</v>
      </c>
      <c r="T9" s="61">
        <v>595989464</v>
      </c>
      <c r="U9" s="61">
        <v>67</v>
      </c>
      <c r="V9" s="61">
        <v>201000</v>
      </c>
    </row>
    <row r="10" spans="1:23" s="55" customFormat="1" x14ac:dyDescent="0.2">
      <c r="A10" s="7" t="s">
        <v>159</v>
      </c>
      <c r="B10" s="61">
        <v>1318</v>
      </c>
      <c r="C10" s="61">
        <v>12051130</v>
      </c>
      <c r="D10" s="61">
        <v>1197</v>
      </c>
      <c r="E10" s="61">
        <v>7871167</v>
      </c>
      <c r="F10" s="61">
        <v>4261</v>
      </c>
      <c r="G10" s="61">
        <v>31336185</v>
      </c>
      <c r="H10" s="61">
        <v>42416</v>
      </c>
      <c r="I10" s="61">
        <v>128743511</v>
      </c>
      <c r="J10" s="61">
        <v>251</v>
      </c>
      <c r="K10" s="61">
        <v>17256708</v>
      </c>
      <c r="L10" s="61">
        <v>2952</v>
      </c>
      <c r="M10" s="61">
        <v>64175808</v>
      </c>
      <c r="N10" s="61">
        <v>333</v>
      </c>
      <c r="O10" s="61">
        <v>4650000</v>
      </c>
      <c r="P10" s="61">
        <v>134160</v>
      </c>
      <c r="Q10" s="61">
        <v>93764446</v>
      </c>
      <c r="R10" s="61">
        <v>427340</v>
      </c>
      <c r="S10" s="61">
        <v>586204</v>
      </c>
      <c r="T10" s="61">
        <v>593408782</v>
      </c>
      <c r="U10" s="61">
        <v>152</v>
      </c>
      <c r="V10" s="61">
        <v>261500</v>
      </c>
    </row>
    <row r="11" spans="1:23" s="55" customFormat="1" x14ac:dyDescent="0.2">
      <c r="A11" s="7" t="s">
        <v>160</v>
      </c>
      <c r="B11" s="61">
        <v>1233</v>
      </c>
      <c r="C11" s="61">
        <v>11072289</v>
      </c>
      <c r="D11" s="61">
        <v>461</v>
      </c>
      <c r="E11" s="61">
        <v>3860000</v>
      </c>
      <c r="F11" s="61">
        <v>10592</v>
      </c>
      <c r="G11" s="61">
        <v>39546365</v>
      </c>
      <c r="H11" s="61">
        <v>26820</v>
      </c>
      <c r="I11" s="61">
        <v>69481870</v>
      </c>
      <c r="J11" s="61">
        <v>264</v>
      </c>
      <c r="K11" s="61">
        <v>17405511</v>
      </c>
      <c r="L11" s="61">
        <v>2980</v>
      </c>
      <c r="M11" s="61">
        <v>61345575</v>
      </c>
      <c r="N11" s="61">
        <v>335</v>
      </c>
      <c r="O11" s="61">
        <v>4942000</v>
      </c>
      <c r="P11" s="61">
        <v>123694</v>
      </c>
      <c r="Q11" s="61">
        <v>98061792</v>
      </c>
      <c r="R11" s="61">
        <v>387295</v>
      </c>
      <c r="S11" s="61">
        <v>581469</v>
      </c>
      <c r="T11" s="61">
        <v>559540264</v>
      </c>
      <c r="U11" s="61">
        <v>15</v>
      </c>
      <c r="V11" s="61">
        <v>530324</v>
      </c>
    </row>
    <row r="12" spans="1:23" ht="12" customHeight="1" x14ac:dyDescent="0.2">
      <c r="A12" s="7" t="s">
        <v>161</v>
      </c>
      <c r="B12" s="61">
        <v>1254</v>
      </c>
      <c r="C12" s="61">
        <v>11185400</v>
      </c>
      <c r="D12" s="61">
        <v>702</v>
      </c>
      <c r="E12" s="61">
        <v>6408640</v>
      </c>
      <c r="F12" s="61">
        <v>10490</v>
      </c>
      <c r="G12" s="61">
        <v>35652426</v>
      </c>
      <c r="H12" s="61">
        <v>22879</v>
      </c>
      <c r="I12" s="61">
        <v>60537938</v>
      </c>
      <c r="J12" s="61">
        <v>217</v>
      </c>
      <c r="K12" s="61">
        <v>15689477</v>
      </c>
      <c r="L12" s="61">
        <v>3449</v>
      </c>
      <c r="M12" s="61">
        <v>85893246</v>
      </c>
      <c r="N12" s="61">
        <v>334</v>
      </c>
      <c r="O12" s="61">
        <v>4799000</v>
      </c>
      <c r="P12" s="61">
        <v>110988</v>
      </c>
      <c r="Q12" s="61">
        <v>109934011</v>
      </c>
      <c r="R12" s="61">
        <v>469005</v>
      </c>
      <c r="S12" s="61">
        <v>570954</v>
      </c>
      <c r="T12" s="61">
        <v>754012407</v>
      </c>
      <c r="U12" s="61">
        <v>0</v>
      </c>
      <c r="V12" s="61">
        <v>0</v>
      </c>
    </row>
    <row r="13" spans="1:23" s="73" customFormat="1" x14ac:dyDescent="0.2">
      <c r="A13" s="7" t="s">
        <v>162</v>
      </c>
      <c r="B13" s="61">
        <v>1221</v>
      </c>
      <c r="C13" s="61">
        <v>12019800</v>
      </c>
      <c r="D13" s="61">
        <v>889</v>
      </c>
      <c r="E13" s="61">
        <v>8459640</v>
      </c>
      <c r="F13" s="61">
        <v>7904</v>
      </c>
      <c r="G13" s="61">
        <v>18826750</v>
      </c>
      <c r="H13" s="61">
        <v>9488</v>
      </c>
      <c r="I13" s="61">
        <v>30428300</v>
      </c>
      <c r="J13" s="61">
        <v>238</v>
      </c>
      <c r="K13" s="61">
        <v>18319719</v>
      </c>
      <c r="L13" s="61">
        <v>3830</v>
      </c>
      <c r="M13" s="61">
        <v>94360582</v>
      </c>
      <c r="N13" s="61">
        <v>383</v>
      </c>
      <c r="O13" s="61">
        <v>6026868</v>
      </c>
      <c r="P13" s="61">
        <v>140276</v>
      </c>
      <c r="Q13" s="61">
        <v>134593412</v>
      </c>
      <c r="R13" s="61">
        <v>445387</v>
      </c>
      <c r="S13" s="61">
        <v>614009</v>
      </c>
      <c r="T13" s="61">
        <v>842686427</v>
      </c>
      <c r="U13" s="61">
        <v>232</v>
      </c>
      <c r="V13" s="61">
        <v>174000</v>
      </c>
    </row>
    <row r="14" spans="1:23" s="73" customFormat="1" x14ac:dyDescent="0.2">
      <c r="A14" s="7" t="s">
        <v>209</v>
      </c>
      <c r="B14" s="61">
        <v>1090</v>
      </c>
      <c r="C14" s="61">
        <v>8068600</v>
      </c>
      <c r="D14" s="61">
        <v>601</v>
      </c>
      <c r="E14" s="61">
        <v>5501833</v>
      </c>
      <c r="F14" s="61">
        <v>7750</v>
      </c>
      <c r="G14" s="61">
        <v>26525761</v>
      </c>
      <c r="H14" s="61">
        <v>5821</v>
      </c>
      <c r="I14" s="61">
        <v>19602150</v>
      </c>
      <c r="J14" s="61">
        <v>192</v>
      </c>
      <c r="K14" s="61">
        <v>14668456</v>
      </c>
      <c r="L14" s="61">
        <v>3425</v>
      </c>
      <c r="M14" s="61">
        <v>85887595</v>
      </c>
      <c r="N14" s="61">
        <v>306</v>
      </c>
      <c r="O14" s="61">
        <v>5265104</v>
      </c>
      <c r="P14" s="61">
        <v>78281</v>
      </c>
      <c r="Q14" s="61">
        <v>84461330</v>
      </c>
      <c r="R14" s="61">
        <v>424632</v>
      </c>
      <c r="S14" s="61">
        <v>512991</v>
      </c>
      <c r="T14" s="61">
        <v>593695229</v>
      </c>
      <c r="U14" s="61">
        <v>210</v>
      </c>
      <c r="V14" s="61">
        <v>178038</v>
      </c>
    </row>
    <row r="15" spans="1:23" s="73" customFormat="1" x14ac:dyDescent="0.2">
      <c r="A15" s="7" t="s">
        <v>244</v>
      </c>
      <c r="B15" s="61">
        <v>1237</v>
      </c>
      <c r="C15" s="61">
        <v>8500008</v>
      </c>
      <c r="D15" s="61">
        <v>572</v>
      </c>
      <c r="E15" s="61">
        <v>6484844</v>
      </c>
      <c r="F15" s="61">
        <v>8735</v>
      </c>
      <c r="G15" s="61">
        <v>23134237</v>
      </c>
      <c r="H15" s="61">
        <v>4389</v>
      </c>
      <c r="I15" s="61">
        <v>15063900</v>
      </c>
      <c r="J15" s="61">
        <v>163</v>
      </c>
      <c r="K15" s="61">
        <v>11902103</v>
      </c>
      <c r="L15" s="61">
        <v>3340</v>
      </c>
      <c r="M15" s="61">
        <v>82921108</v>
      </c>
      <c r="N15" s="61">
        <v>277</v>
      </c>
      <c r="O15" s="61">
        <v>5780536</v>
      </c>
      <c r="P15" s="61">
        <v>61495</v>
      </c>
      <c r="Q15" s="61">
        <v>76641541</v>
      </c>
      <c r="R15" s="61">
        <v>422109</v>
      </c>
      <c r="S15" s="61">
        <v>422101</v>
      </c>
      <c r="T15" s="61">
        <v>605111879</v>
      </c>
      <c r="U15" s="61">
        <v>157</v>
      </c>
      <c r="V15" s="61">
        <v>122000</v>
      </c>
    </row>
    <row r="16" spans="1:23" s="114" customFormat="1" ht="12.75" hidden="1" customHeight="1" x14ac:dyDescent="0.2">
      <c r="A16" s="105" t="s">
        <v>210</v>
      </c>
      <c r="B16" s="61">
        <v>366</v>
      </c>
      <c r="C16" s="61">
        <v>2517678</v>
      </c>
      <c r="D16" s="61">
        <v>115</v>
      </c>
      <c r="E16" s="61">
        <v>1269100</v>
      </c>
      <c r="F16" s="61">
        <v>0</v>
      </c>
      <c r="G16" s="61">
        <v>0</v>
      </c>
      <c r="H16" s="61">
        <v>1017</v>
      </c>
      <c r="I16" s="61">
        <v>3575300</v>
      </c>
      <c r="J16" s="61">
        <v>34</v>
      </c>
      <c r="K16" s="61">
        <v>2486090</v>
      </c>
      <c r="L16" s="61">
        <v>918</v>
      </c>
      <c r="M16" s="61">
        <v>23002903</v>
      </c>
      <c r="N16" s="61">
        <v>88</v>
      </c>
      <c r="O16" s="61">
        <v>1996400</v>
      </c>
      <c r="P16" s="61">
        <v>9803</v>
      </c>
      <c r="Q16" s="61">
        <v>4589727</v>
      </c>
      <c r="R16" s="61">
        <v>0</v>
      </c>
      <c r="S16" s="61">
        <v>0</v>
      </c>
      <c r="T16" s="61">
        <v>0</v>
      </c>
      <c r="U16" s="61">
        <v>75</v>
      </c>
      <c r="V16" s="61">
        <v>56250</v>
      </c>
    </row>
    <row r="17" spans="1:24" s="73" customFormat="1" hidden="1" x14ac:dyDescent="0.2">
      <c r="A17" s="105" t="s">
        <v>242</v>
      </c>
      <c r="B17" s="122">
        <v>328</v>
      </c>
      <c r="C17" s="91">
        <v>2703880</v>
      </c>
      <c r="D17" s="91">
        <v>167</v>
      </c>
      <c r="E17" s="91">
        <v>1636275</v>
      </c>
      <c r="F17" s="91">
        <v>5508</v>
      </c>
      <c r="G17" s="91">
        <v>11099389</v>
      </c>
      <c r="H17" s="91">
        <v>1103</v>
      </c>
      <c r="I17" s="91">
        <v>3816900</v>
      </c>
      <c r="J17" s="91">
        <v>50</v>
      </c>
      <c r="K17" s="91">
        <v>3363505</v>
      </c>
      <c r="L17" s="91">
        <v>845</v>
      </c>
      <c r="M17" s="92">
        <v>20383678</v>
      </c>
      <c r="N17" s="92">
        <v>71</v>
      </c>
      <c r="O17" s="92">
        <v>1332200</v>
      </c>
      <c r="P17" s="92">
        <v>21606</v>
      </c>
      <c r="Q17" s="92">
        <v>33112844</v>
      </c>
      <c r="R17" s="92">
        <v>264658</v>
      </c>
      <c r="S17" s="99">
        <v>238540</v>
      </c>
      <c r="T17" s="99">
        <v>414691209</v>
      </c>
      <c r="U17" s="99">
        <v>13</v>
      </c>
      <c r="V17" s="92">
        <v>14000</v>
      </c>
      <c r="W17" s="61"/>
      <c r="X17" s="61"/>
    </row>
    <row r="18" spans="1:24" s="73" customFormat="1" ht="15" hidden="1" customHeight="1" x14ac:dyDescent="0.2">
      <c r="A18" s="105" t="s">
        <v>243</v>
      </c>
      <c r="B18" s="61">
        <v>248</v>
      </c>
      <c r="C18" s="61">
        <v>1903290</v>
      </c>
      <c r="D18" s="61">
        <v>137</v>
      </c>
      <c r="E18" s="61">
        <v>1689350</v>
      </c>
      <c r="F18" s="61">
        <v>0</v>
      </c>
      <c r="G18" s="61">
        <v>0</v>
      </c>
      <c r="H18" s="61">
        <v>1126</v>
      </c>
      <c r="I18" s="61">
        <v>3833400</v>
      </c>
      <c r="J18" s="61">
        <v>30</v>
      </c>
      <c r="K18" s="61">
        <v>2018066</v>
      </c>
      <c r="L18" s="61">
        <v>869</v>
      </c>
      <c r="M18" s="61">
        <v>22270456</v>
      </c>
      <c r="N18" s="61">
        <v>48</v>
      </c>
      <c r="O18" s="61">
        <v>984536</v>
      </c>
      <c r="P18" s="61">
        <v>9096</v>
      </c>
      <c r="Q18" s="61">
        <v>4761038</v>
      </c>
      <c r="R18" s="61">
        <v>0</v>
      </c>
      <c r="S18" s="61">
        <v>0</v>
      </c>
      <c r="T18" s="61">
        <v>0</v>
      </c>
      <c r="U18" s="61">
        <v>44</v>
      </c>
      <c r="V18" s="61">
        <v>33000</v>
      </c>
    </row>
    <row r="19" spans="1:24" s="73" customFormat="1" ht="11.25" hidden="1" customHeight="1" x14ac:dyDescent="0.2">
      <c r="A19" s="105" t="s">
        <v>212</v>
      </c>
      <c r="B19" s="61">
        <v>295</v>
      </c>
      <c r="C19" s="61">
        <v>1375160</v>
      </c>
      <c r="D19" s="61">
        <v>153</v>
      </c>
      <c r="E19" s="61">
        <v>1890119</v>
      </c>
      <c r="F19" s="61">
        <v>3227</v>
      </c>
      <c r="G19" s="61">
        <v>12034848</v>
      </c>
      <c r="H19" s="61">
        <v>1143</v>
      </c>
      <c r="I19" s="61">
        <v>3838300</v>
      </c>
      <c r="J19" s="61">
        <v>49</v>
      </c>
      <c r="K19" s="61">
        <v>4034442</v>
      </c>
      <c r="L19" s="61">
        <v>708</v>
      </c>
      <c r="M19" s="61">
        <v>17264071</v>
      </c>
      <c r="N19" s="61">
        <v>70</v>
      </c>
      <c r="O19" s="61">
        <v>1467400</v>
      </c>
      <c r="P19" s="61">
        <v>20990</v>
      </c>
      <c r="Q19" s="61">
        <v>34177932</v>
      </c>
      <c r="R19" s="61">
        <v>157451</v>
      </c>
      <c r="S19" s="61">
        <v>183561</v>
      </c>
      <c r="T19" s="61">
        <v>190420670</v>
      </c>
      <c r="U19" s="61">
        <v>25</v>
      </c>
      <c r="V19" s="61">
        <v>18750</v>
      </c>
    </row>
    <row r="20" spans="1:24" s="73" customFormat="1" x14ac:dyDescent="0.2">
      <c r="A20" s="121" t="s">
        <v>245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</row>
    <row r="21" spans="1:24" s="73" customFormat="1" x14ac:dyDescent="0.2">
      <c r="A21" s="105" t="s">
        <v>251</v>
      </c>
      <c r="B21" s="61">
        <v>220</v>
      </c>
      <c r="C21" s="61">
        <v>1721600</v>
      </c>
      <c r="D21" s="61">
        <v>163</v>
      </c>
      <c r="E21" s="61">
        <v>2043257</v>
      </c>
      <c r="F21" s="61">
        <v>0</v>
      </c>
      <c r="G21" s="61">
        <v>0</v>
      </c>
      <c r="H21" s="61">
        <v>1046</v>
      </c>
      <c r="I21" s="61">
        <v>3584600</v>
      </c>
      <c r="J21" s="61">
        <v>17</v>
      </c>
      <c r="K21" s="61">
        <v>1092310</v>
      </c>
      <c r="L21" s="61">
        <v>717</v>
      </c>
      <c r="M21" s="61">
        <v>17557965</v>
      </c>
      <c r="N21" s="61">
        <v>44</v>
      </c>
      <c r="O21" s="61">
        <v>907368</v>
      </c>
      <c r="P21" s="61">
        <v>10238</v>
      </c>
      <c r="Q21" s="61">
        <v>5325287</v>
      </c>
      <c r="R21" s="61">
        <v>0</v>
      </c>
      <c r="S21" s="61">
        <v>0</v>
      </c>
      <c r="T21" s="61">
        <v>0</v>
      </c>
      <c r="U21" s="61">
        <v>36</v>
      </c>
      <c r="V21" s="61">
        <v>27000</v>
      </c>
    </row>
    <row r="22" spans="1:24" s="114" customFormat="1" x14ac:dyDescent="0.2">
      <c r="A22" s="126" t="s">
        <v>252</v>
      </c>
      <c r="B22" s="127">
        <v>450</v>
      </c>
      <c r="C22" s="128">
        <v>1837540</v>
      </c>
      <c r="D22" s="128">
        <v>204</v>
      </c>
      <c r="E22" s="128">
        <v>2413156</v>
      </c>
      <c r="F22" s="128">
        <v>5290</v>
      </c>
      <c r="G22" s="128">
        <v>9701713</v>
      </c>
      <c r="H22" s="128">
        <v>1096</v>
      </c>
      <c r="I22" s="128">
        <v>3725100</v>
      </c>
      <c r="J22" s="128">
        <v>59</v>
      </c>
      <c r="K22" s="128">
        <v>4550401</v>
      </c>
      <c r="L22" s="128">
        <v>879</v>
      </c>
      <c r="M22" s="129">
        <v>23357950</v>
      </c>
      <c r="N22" s="129">
        <v>66</v>
      </c>
      <c r="O22" s="129">
        <v>1387368</v>
      </c>
      <c r="P22" s="129">
        <v>18653</v>
      </c>
      <c r="Q22" s="129">
        <v>30750661</v>
      </c>
      <c r="R22" s="129">
        <v>247805</v>
      </c>
      <c r="S22" s="130">
        <v>212477</v>
      </c>
      <c r="T22" s="130">
        <v>411730593</v>
      </c>
      <c r="U22" s="130">
        <v>12</v>
      </c>
      <c r="V22" s="129">
        <v>9000</v>
      </c>
    </row>
    <row r="23" spans="1:24" s="73" customFormat="1" hidden="1" x14ac:dyDescent="0.2">
      <c r="A23" s="105" t="s">
        <v>211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</row>
    <row r="24" spans="1:24" ht="13.5" hidden="1" customHeight="1" x14ac:dyDescent="0.2">
      <c r="A24" s="105" t="s">
        <v>212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</row>
    <row r="25" spans="1:24" ht="5.25" customHeight="1" x14ac:dyDescent="0.2">
      <c r="A25" s="12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</row>
    <row r="26" spans="1:24" x14ac:dyDescent="0.2">
      <c r="A26" s="26" t="s">
        <v>163</v>
      </c>
    </row>
    <row r="27" spans="1:24" x14ac:dyDescent="0.2">
      <c r="A27" s="8" t="s">
        <v>0</v>
      </c>
    </row>
    <row r="28" spans="1:24" x14ac:dyDescent="0.2">
      <c r="A28" s="26"/>
    </row>
    <row r="29" spans="1:24" x14ac:dyDescent="0.2">
      <c r="A29" s="123" t="s">
        <v>253</v>
      </c>
    </row>
  </sheetData>
  <mergeCells count="12">
    <mergeCell ref="A1:M1"/>
    <mergeCell ref="J3:K3"/>
    <mergeCell ref="A3:A5"/>
    <mergeCell ref="F3:G3"/>
    <mergeCell ref="B3:C3"/>
    <mergeCell ref="D3:E3"/>
    <mergeCell ref="H3:I3"/>
    <mergeCell ref="U3:V3"/>
    <mergeCell ref="L3:M3"/>
    <mergeCell ref="N3:O3"/>
    <mergeCell ref="P3:Q3"/>
    <mergeCell ref="R3:T3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8" scale="8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10E92-AC70-4A19-88AC-0E5F1D1A01CB}">
  <dimension ref="A1:AA157"/>
  <sheetViews>
    <sheetView zoomScaleNormal="100" workbookViewId="0">
      <pane xSplit="2" ySplit="38" topLeftCell="C69" activePane="bottomRight" state="frozen"/>
      <selection pane="topRight" activeCell="C1" sqref="C1"/>
      <selection pane="bottomLeft" activeCell="A39" sqref="A39"/>
      <selection pane="bottomRight" activeCell="D66" sqref="D66"/>
    </sheetView>
  </sheetViews>
  <sheetFormatPr defaultColWidth="9.1640625" defaultRowHeight="12" x14ac:dyDescent="0.2"/>
  <cols>
    <col min="1" max="1" width="9.83203125" customWidth="1"/>
    <col min="2" max="2" width="33.164062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31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hidden="1" x14ac:dyDescent="0.2">
      <c r="A4" s="125" t="s">
        <v>246</v>
      </c>
    </row>
    <row r="5" spans="1:27" s="8" customFormat="1" ht="37.15" hidden="1" customHeight="1" x14ac:dyDescent="0.2">
      <c r="A5" s="133" t="s">
        <v>193</v>
      </c>
      <c r="B5" s="134"/>
      <c r="C5" s="139" t="s">
        <v>131</v>
      </c>
      <c r="D5" s="139"/>
      <c r="E5" s="139" t="s">
        <v>132</v>
      </c>
      <c r="F5" s="139"/>
      <c r="G5" s="139" t="s">
        <v>133</v>
      </c>
      <c r="H5" s="139"/>
      <c r="I5" s="140" t="s">
        <v>134</v>
      </c>
      <c r="J5" s="141"/>
      <c r="K5" s="139" t="s">
        <v>136</v>
      </c>
      <c r="L5" s="139"/>
      <c r="M5" s="139" t="s">
        <v>207</v>
      </c>
      <c r="N5" s="139"/>
      <c r="O5" s="139" t="s">
        <v>139</v>
      </c>
      <c r="P5" s="139"/>
      <c r="Q5" s="139" t="s">
        <v>140</v>
      </c>
      <c r="R5" s="139"/>
      <c r="S5" s="140" t="s">
        <v>141</v>
      </c>
      <c r="T5" s="142"/>
      <c r="U5" s="141"/>
      <c r="V5" s="139" t="s">
        <v>142</v>
      </c>
      <c r="W5" s="140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hidden="1" customHeight="1" x14ac:dyDescent="0.2">
      <c r="A6" s="135"/>
      <c r="B6" s="136"/>
      <c r="C6" s="109" t="s">
        <v>47</v>
      </c>
      <c r="D6" s="109" t="s">
        <v>143</v>
      </c>
      <c r="E6" s="109" t="s">
        <v>48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15" t="s">
        <v>129</v>
      </c>
      <c r="L6" s="115" t="s">
        <v>147</v>
      </c>
      <c r="M6" s="115" t="s">
        <v>49</v>
      </c>
      <c r="N6" s="115" t="s">
        <v>148</v>
      </c>
      <c r="O6" s="109" t="s">
        <v>48</v>
      </c>
      <c r="P6" s="115" t="s">
        <v>149</v>
      </c>
      <c r="Q6" s="109" t="s">
        <v>48</v>
      </c>
      <c r="R6" s="115" t="s">
        <v>150</v>
      </c>
      <c r="S6" s="109" t="s">
        <v>50</v>
      </c>
      <c r="T6" s="109" t="s">
        <v>48</v>
      </c>
      <c r="U6" s="115" t="s">
        <v>151</v>
      </c>
      <c r="V6" s="109" t="s">
        <v>48</v>
      </c>
      <c r="W6" s="119" t="s">
        <v>152</v>
      </c>
      <c r="X6" s="61" t="e">
        <f>C39+E39+G39+I39+#REF!+K39+M39+O39+Q39+T39+V39</f>
        <v>#REF!</v>
      </c>
      <c r="Y6" s="61" t="e">
        <f>D39+F39+H39+J39+#REF!+L39+N39+P39+R39+U39+W39</f>
        <v>#REF!</v>
      </c>
      <c r="Z6" s="61" t="e">
        <f t="shared" ref="Z6:AA13" si="0">X6-G39-M39-T39</f>
        <v>#REF!</v>
      </c>
      <c r="AA6" s="61" t="e">
        <f t="shared" si="0"/>
        <v>#REF!</v>
      </c>
    </row>
    <row r="7" spans="1:27" s="20" customFormat="1" ht="34.15" hidden="1" customHeight="1" x14ac:dyDescent="0.2">
      <c r="A7" s="137"/>
      <c r="B7" s="138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2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C40+E40+G40+I40+#REF!+K40+M40+O40+Q40+T40+V40</f>
        <v>#REF!</v>
      </c>
      <c r="Y7" s="61" t="e">
        <f>D40+F40+H40+J40+#REF!+L40+N40+P40+R40+U40+W40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hidden="1" x14ac:dyDescent="0.2">
      <c r="A8" s="79" t="s">
        <v>96</v>
      </c>
      <c r="B8" s="56" t="s">
        <v>3</v>
      </c>
      <c r="C8" s="111">
        <f>C39+C70+C101+C132</f>
        <v>670</v>
      </c>
      <c r="D8" s="111">
        <f t="shared" ref="C8:W20" si="1">D39+D70+D101+D132</f>
        <v>3559140</v>
      </c>
      <c r="E8" s="111">
        <f>E39+E70+E101+E132</f>
        <v>367</v>
      </c>
      <c r="F8" s="111">
        <f t="shared" si="1"/>
        <v>4456413</v>
      </c>
      <c r="G8" s="111">
        <f t="shared" si="1"/>
        <v>5290</v>
      </c>
      <c r="H8" s="111">
        <f t="shared" si="1"/>
        <v>9701713</v>
      </c>
      <c r="I8" s="111">
        <f t="shared" si="1"/>
        <v>2142</v>
      </c>
      <c r="J8" s="111">
        <f t="shared" si="1"/>
        <v>7309700</v>
      </c>
      <c r="K8" s="111">
        <f t="shared" si="1"/>
        <v>76</v>
      </c>
      <c r="L8" s="104">
        <f t="shared" si="1"/>
        <v>5642711</v>
      </c>
      <c r="M8" s="104">
        <f t="shared" si="1"/>
        <v>1596</v>
      </c>
      <c r="N8" s="104">
        <f t="shared" si="1"/>
        <v>40915915</v>
      </c>
      <c r="O8" s="104">
        <f t="shared" si="1"/>
        <v>110</v>
      </c>
      <c r="P8" s="104">
        <f t="shared" si="1"/>
        <v>2294736</v>
      </c>
      <c r="Q8" s="104">
        <f t="shared" si="1"/>
        <v>28891</v>
      </c>
      <c r="R8" s="112">
        <f t="shared" si="1"/>
        <v>36075948</v>
      </c>
      <c r="S8" s="112">
        <f t="shared" si="1"/>
        <v>247805</v>
      </c>
      <c r="T8" s="112">
        <f t="shared" si="1"/>
        <v>212477</v>
      </c>
      <c r="U8" s="104">
        <f t="shared" si="1"/>
        <v>411730593</v>
      </c>
      <c r="V8" s="104">
        <f t="shared" si="1"/>
        <v>48</v>
      </c>
      <c r="W8" s="104">
        <f t="shared" si="1"/>
        <v>36000</v>
      </c>
      <c r="X8" s="61" t="e">
        <f>C41+E41+G41+I41+#REF!+K41+M41+O41+Q41+T41+V41</f>
        <v>#REF!</v>
      </c>
      <c r="Y8" s="61" t="e">
        <f>D41+F41+H41+J41+#REF!+L41+N41+P41+R41+U41+W41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hidden="1" x14ac:dyDescent="0.2">
      <c r="A9" s="8" t="s">
        <v>84</v>
      </c>
      <c r="B9" s="57" t="s">
        <v>85</v>
      </c>
      <c r="C9" s="91">
        <f t="shared" si="1"/>
        <v>10</v>
      </c>
      <c r="D9" s="91">
        <f t="shared" si="1"/>
        <v>204000</v>
      </c>
      <c r="E9" s="91">
        <f t="shared" si="1"/>
        <v>0</v>
      </c>
      <c r="F9" s="91">
        <f t="shared" si="1"/>
        <v>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81</v>
      </c>
      <c r="N9" s="92">
        <f t="shared" si="1"/>
        <v>2304200</v>
      </c>
      <c r="O9" s="92">
        <f t="shared" si="1"/>
        <v>0</v>
      </c>
      <c r="P9" s="92">
        <f t="shared" si="1"/>
        <v>0</v>
      </c>
      <c r="Q9" s="92">
        <f t="shared" si="1"/>
        <v>0</v>
      </c>
      <c r="R9" s="99">
        <f t="shared" si="1"/>
        <v>0</v>
      </c>
      <c r="S9" s="99">
        <f t="shared" si="1"/>
        <v>24223</v>
      </c>
      <c r="T9" s="99">
        <f t="shared" si="1"/>
        <v>44139</v>
      </c>
      <c r="U9" s="92">
        <f t="shared" si="1"/>
        <v>24434035</v>
      </c>
      <c r="V9" s="92">
        <f t="shared" si="1"/>
        <v>0</v>
      </c>
      <c r="W9" s="92">
        <f t="shared" si="1"/>
        <v>0</v>
      </c>
      <c r="X9" s="61" t="e">
        <f>C42+E42+G42+I42+#REF!+K42+M42+O42+Q42+T42+V42</f>
        <v>#REF!</v>
      </c>
      <c r="Y9" s="61" t="e">
        <f>D42+F42+H42+J42+#REF!+L42+N42+P42+R42+U42+W42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hidden="1" x14ac:dyDescent="0.2">
      <c r="A10" s="8" t="s">
        <v>86</v>
      </c>
      <c r="B10" s="57" t="s">
        <v>87</v>
      </c>
      <c r="C10" s="91">
        <f t="shared" si="1"/>
        <v>247</v>
      </c>
      <c r="D10" s="91">
        <f t="shared" si="1"/>
        <v>247000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39</v>
      </c>
      <c r="L10" s="92">
        <f t="shared" si="1"/>
        <v>2702770</v>
      </c>
      <c r="M10" s="92">
        <f t="shared" si="1"/>
        <v>373</v>
      </c>
      <c r="N10" s="92">
        <f t="shared" si="1"/>
        <v>14290000</v>
      </c>
      <c r="O10" s="92">
        <f t="shared" si="1"/>
        <v>0</v>
      </c>
      <c r="P10" s="92">
        <f t="shared" si="1"/>
        <v>0</v>
      </c>
      <c r="Q10" s="92">
        <f t="shared" si="1"/>
        <v>7461</v>
      </c>
      <c r="R10" s="99">
        <f t="shared" si="1"/>
        <v>8631500</v>
      </c>
      <c r="S10" s="99">
        <f t="shared" si="1"/>
        <v>39058</v>
      </c>
      <c r="T10" s="99">
        <f t="shared" si="1"/>
        <v>0</v>
      </c>
      <c r="U10" s="92">
        <f t="shared" si="1"/>
        <v>88329500</v>
      </c>
      <c r="V10" s="92">
        <f t="shared" si="1"/>
        <v>48</v>
      </c>
      <c r="W10" s="92">
        <f t="shared" si="1"/>
        <v>36000</v>
      </c>
      <c r="X10" s="61" t="e">
        <f>C43+E43+G43+I43+#REF!+K43+M43+O43+Q43+T43+V43</f>
        <v>#REF!</v>
      </c>
      <c r="Y10" s="61" t="e">
        <f>D43+F43+H43+J43+#REF!+L43+N43+P43+R43+U43+W43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hidden="1" x14ac:dyDescent="0.2">
      <c r="A11" s="8" t="s">
        <v>195</v>
      </c>
      <c r="B11" s="57" t="s">
        <v>88</v>
      </c>
      <c r="C11" s="91">
        <f t="shared" si="1"/>
        <v>65</v>
      </c>
      <c r="D11" s="91">
        <f t="shared" si="1"/>
        <v>641740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24230</v>
      </c>
      <c r="T11" s="99">
        <f t="shared" si="1"/>
        <v>24230</v>
      </c>
      <c r="U11" s="92">
        <f t="shared" si="1"/>
        <v>54490500</v>
      </c>
      <c r="V11" s="92">
        <f t="shared" si="1"/>
        <v>0</v>
      </c>
      <c r="W11" s="92">
        <f t="shared" si="1"/>
        <v>0</v>
      </c>
      <c r="X11" s="61" t="e">
        <f>C44+E44+G44+I44+#REF!+K44+M44+O44+Q44+T44+V44</f>
        <v>#REF!</v>
      </c>
      <c r="Y11" s="61" t="e">
        <f>D44+F44+H44+J44+#REF!+L44+N44+P44+R44+U44+W44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hidden="1" x14ac:dyDescent="0.2">
      <c r="A12" s="8" t="s">
        <v>196</v>
      </c>
      <c r="B12" s="57" t="s">
        <v>89</v>
      </c>
      <c r="C12" s="91">
        <f t="shared" si="1"/>
        <v>77</v>
      </c>
      <c r="D12" s="91">
        <f t="shared" si="1"/>
        <v>1357400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1974</v>
      </c>
      <c r="J12" s="91">
        <f t="shared" si="1"/>
        <v>7006500</v>
      </c>
      <c r="K12" s="91">
        <f t="shared" si="1"/>
        <v>0</v>
      </c>
      <c r="L12" s="92">
        <f t="shared" si="1"/>
        <v>0</v>
      </c>
      <c r="M12" s="92">
        <f t="shared" si="1"/>
        <v>192</v>
      </c>
      <c r="N12" s="92">
        <f t="shared" si="1"/>
        <v>5760000</v>
      </c>
      <c r="O12" s="92">
        <f t="shared" si="1"/>
        <v>37</v>
      </c>
      <c r="P12" s="92">
        <f t="shared" si="1"/>
        <v>377400</v>
      </c>
      <c r="Q12" s="92">
        <f t="shared" si="1"/>
        <v>9585</v>
      </c>
      <c r="R12" s="99">
        <f t="shared" si="1"/>
        <v>27239000</v>
      </c>
      <c r="S12" s="99">
        <f t="shared" si="1"/>
        <v>38929</v>
      </c>
      <c r="T12" s="99">
        <f t="shared" si="1"/>
        <v>0</v>
      </c>
      <c r="U12" s="92">
        <f t="shared" si="1"/>
        <v>77787500</v>
      </c>
      <c r="V12" s="92">
        <f t="shared" si="1"/>
        <v>0</v>
      </c>
      <c r="W12" s="92">
        <f t="shared" si="1"/>
        <v>0</v>
      </c>
      <c r="X12" s="61" t="e">
        <f>C45+E45+G45+I45+#REF!+K45+M45+O45+Q45+T45+V45</f>
        <v>#REF!</v>
      </c>
      <c r="Y12" s="61" t="e">
        <f>D45+F45+H45+J45+#REF!+L45+N45+P45+R45+U45+W45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hidden="1" x14ac:dyDescent="0.2">
      <c r="A13" s="8" t="s">
        <v>90</v>
      </c>
      <c r="B13" s="57" t="s">
        <v>91</v>
      </c>
      <c r="C13" s="91">
        <f t="shared" si="1"/>
        <v>3</v>
      </c>
      <c r="D13" s="91">
        <f t="shared" si="1"/>
        <v>26000</v>
      </c>
      <c r="E13" s="91">
        <f t="shared" si="1"/>
        <v>106</v>
      </c>
      <c r="F13" s="91">
        <f t="shared" si="1"/>
        <v>1670596</v>
      </c>
      <c r="G13" s="91">
        <f t="shared" si="1"/>
        <v>0</v>
      </c>
      <c r="H13" s="91">
        <f t="shared" si="1"/>
        <v>0</v>
      </c>
      <c r="I13" s="91">
        <f t="shared" si="1"/>
        <v>72</v>
      </c>
      <c r="J13" s="91">
        <f t="shared" si="1"/>
        <v>72800</v>
      </c>
      <c r="K13" s="91">
        <f t="shared" si="1"/>
        <v>5</v>
      </c>
      <c r="L13" s="92">
        <f t="shared" si="1"/>
        <v>452783</v>
      </c>
      <c r="M13" s="92">
        <f t="shared" si="1"/>
        <v>34</v>
      </c>
      <c r="N13" s="92">
        <f t="shared" si="1"/>
        <v>680000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56455</v>
      </c>
      <c r="T13" s="99">
        <f t="shared" si="1"/>
        <v>90201</v>
      </c>
      <c r="U13" s="92">
        <f t="shared" si="1"/>
        <v>66635487</v>
      </c>
      <c r="V13" s="92">
        <f t="shared" si="1"/>
        <v>0</v>
      </c>
      <c r="W13" s="92">
        <f t="shared" si="1"/>
        <v>0</v>
      </c>
      <c r="X13" s="61" t="e">
        <f>C46+E46+G46+I46+#REF!+K46+M46+O46+Q46+T46+V46</f>
        <v>#REF!</v>
      </c>
      <c r="Y13" s="61" t="e">
        <f>D46+F46+H46+J46+#REF!+L46+N46+P46+R46+U46+W46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hidden="1" x14ac:dyDescent="0.2">
      <c r="A14" s="8" t="s">
        <v>92</v>
      </c>
      <c r="B14" s="57" t="s">
        <v>93</v>
      </c>
      <c r="C14" s="91">
        <f t="shared" si="1"/>
        <v>15</v>
      </c>
      <c r="D14" s="91">
        <f t="shared" si="1"/>
        <v>75000</v>
      </c>
      <c r="E14" s="91">
        <f t="shared" si="1"/>
        <v>141</v>
      </c>
      <c r="F14" s="91">
        <f t="shared" si="1"/>
        <v>1327250</v>
      </c>
      <c r="G14" s="91">
        <f t="shared" si="1"/>
        <v>0</v>
      </c>
      <c r="H14" s="91">
        <f t="shared" si="1"/>
        <v>0</v>
      </c>
      <c r="I14" s="91">
        <f t="shared" si="1"/>
        <v>48</v>
      </c>
      <c r="J14" s="91">
        <f t="shared" si="1"/>
        <v>86400</v>
      </c>
      <c r="K14" s="91">
        <f t="shared" si="1"/>
        <v>1</v>
      </c>
      <c r="L14" s="92">
        <f t="shared" si="1"/>
        <v>35000</v>
      </c>
      <c r="M14" s="92">
        <f t="shared" si="1"/>
        <v>64</v>
      </c>
      <c r="N14" s="92">
        <f t="shared" si="1"/>
        <v>1280000</v>
      </c>
      <c r="O14" s="92">
        <f t="shared" si="1"/>
        <v>24</v>
      </c>
      <c r="P14" s="92">
        <f t="shared" si="1"/>
        <v>720000</v>
      </c>
      <c r="Q14" s="92">
        <f t="shared" si="1"/>
        <v>11840</v>
      </c>
      <c r="R14" s="99">
        <f t="shared" si="1"/>
        <v>181448</v>
      </c>
      <c r="S14" s="99">
        <f t="shared" si="1"/>
        <v>12397</v>
      </c>
      <c r="T14" s="99">
        <f t="shared" si="1"/>
        <v>0</v>
      </c>
      <c r="U14" s="92">
        <f t="shared" si="1"/>
        <v>29624000</v>
      </c>
      <c r="V14" s="92">
        <f t="shared" si="1"/>
        <v>0</v>
      </c>
      <c r="W14" s="92">
        <f t="shared" si="1"/>
        <v>0</v>
      </c>
      <c r="X14" s="61" t="e">
        <f>C47+E47+G47+I47+#REF!+K47+M47+O47+Q47+T47+V47</f>
        <v>#REF!</v>
      </c>
      <c r="Y14" s="61" t="e">
        <f>D47+F47+H47+J47+#REF!+L47+N47+P47+R47+U47+W47</f>
        <v>#REF!</v>
      </c>
      <c r="Z14" s="61" t="e">
        <f>X14-G46-M46-T46</f>
        <v>#REF!</v>
      </c>
      <c r="AA14" s="61" t="e">
        <f>Y14-H46-N46-U46</f>
        <v>#REF!</v>
      </c>
    </row>
    <row r="15" spans="1:27" hidden="1" x14ac:dyDescent="0.2">
      <c r="A15" s="11" t="s">
        <v>51</v>
      </c>
      <c r="B15" s="57" t="s">
        <v>4</v>
      </c>
      <c r="C15" s="91">
        <f t="shared" si="1"/>
        <v>13</v>
      </c>
      <c r="D15" s="91">
        <f t="shared" si="1"/>
        <v>130000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0</v>
      </c>
      <c r="J15" s="91">
        <f t="shared" si="1"/>
        <v>0</v>
      </c>
      <c r="K15" s="91">
        <f t="shared" si="1"/>
        <v>1</v>
      </c>
      <c r="L15" s="92">
        <f t="shared" si="1"/>
        <v>98418</v>
      </c>
      <c r="M15" s="92">
        <f t="shared" si="1"/>
        <v>69</v>
      </c>
      <c r="N15" s="92">
        <f t="shared" si="1"/>
        <v>1095000</v>
      </c>
      <c r="O15" s="92">
        <f t="shared" si="1"/>
        <v>14</v>
      </c>
      <c r="P15" s="92">
        <f t="shared" si="1"/>
        <v>322000</v>
      </c>
      <c r="Q15" s="92">
        <f t="shared" si="1"/>
        <v>0</v>
      </c>
      <c r="R15" s="99">
        <f t="shared" si="1"/>
        <v>0</v>
      </c>
      <c r="S15" s="99">
        <f t="shared" si="1"/>
        <v>2334</v>
      </c>
      <c r="T15" s="99">
        <f t="shared" si="1"/>
        <v>2334</v>
      </c>
      <c r="U15" s="92">
        <f t="shared" si="1"/>
        <v>2334</v>
      </c>
      <c r="V15" s="92">
        <f t="shared" si="1"/>
        <v>0</v>
      </c>
      <c r="W15" s="92">
        <f t="shared" si="1"/>
        <v>0</v>
      </c>
      <c r="X15" s="61" t="e">
        <f>C48+E48+G48+I48+#REF!+K48+M48+O48+Q48+T48+V48</f>
        <v>#REF!</v>
      </c>
      <c r="Y15" s="61" t="e">
        <f>D48+F48+H48+J48+#REF!+L48+N48+P48+R48+U48+W48</f>
        <v>#REF!</v>
      </c>
      <c r="Z15" s="61" t="e">
        <f t="shared" ref="Z15:Z27" si="2">X15-G48-M48-T48</f>
        <v>#REF!</v>
      </c>
      <c r="AA15" s="61" t="e">
        <f t="shared" ref="AA15:AA27" si="3">Y15-H48-N48-U48</f>
        <v>#REF!</v>
      </c>
    </row>
    <row r="16" spans="1:27" hidden="1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41</v>
      </c>
      <c r="N16" s="92">
        <f t="shared" si="1"/>
        <v>1210000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2898</v>
      </c>
      <c r="T16" s="99">
        <f t="shared" si="1"/>
        <v>2898</v>
      </c>
      <c r="U16" s="92">
        <f t="shared" si="1"/>
        <v>4335000</v>
      </c>
      <c r="V16" s="92">
        <f t="shared" si="1"/>
        <v>0</v>
      </c>
      <c r="W16" s="92">
        <f t="shared" si="1"/>
        <v>0</v>
      </c>
      <c r="X16" s="61" t="e">
        <f>C49+E49+G49+I49+#REF!+K49+M49+O49+Q49+T49+V49</f>
        <v>#REF!</v>
      </c>
      <c r="Y16" s="61" t="e">
        <f>D49+F49+H49+J49+#REF!+L49+N49+P49+R49+U49+W49</f>
        <v>#REF!</v>
      </c>
      <c r="Z16" s="61" t="e">
        <f t="shared" si="2"/>
        <v>#REF!</v>
      </c>
      <c r="AA16" s="61" t="e">
        <f t="shared" si="3"/>
        <v>#REF!</v>
      </c>
    </row>
    <row r="17" spans="1:27" hidden="1" x14ac:dyDescent="0.2">
      <c r="A17" s="11" t="s">
        <v>53</v>
      </c>
      <c r="B17" s="57" t="s">
        <v>6</v>
      </c>
      <c r="C17" s="91">
        <f t="shared" si="1"/>
        <v>12</v>
      </c>
      <c r="D17" s="91">
        <f t="shared" si="1"/>
        <v>85000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82</v>
      </c>
      <c r="N17" s="92">
        <f t="shared" si="1"/>
        <v>2480000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6638</v>
      </c>
      <c r="T17" s="99">
        <f t="shared" si="1"/>
        <v>9279</v>
      </c>
      <c r="U17" s="92">
        <f t="shared" si="1"/>
        <v>9880604</v>
      </c>
      <c r="V17" s="92">
        <f t="shared" si="1"/>
        <v>0</v>
      </c>
      <c r="W17" s="92">
        <f t="shared" si="1"/>
        <v>0</v>
      </c>
      <c r="X17" s="61" t="e">
        <f>C50+E50+G50+I50+#REF!+K50+M50+O50+Q50+T50+V50</f>
        <v>#REF!</v>
      </c>
      <c r="Y17" s="61" t="e">
        <f>D50+F50+H50+J50+#REF!+L50+N50+P50+R50+U50+W50</f>
        <v>#REF!</v>
      </c>
      <c r="Z17" s="61" t="e">
        <f t="shared" si="2"/>
        <v>#REF!</v>
      </c>
      <c r="AA17" s="61" t="e">
        <f t="shared" si="3"/>
        <v>#REF!</v>
      </c>
    </row>
    <row r="18" spans="1:27" hidden="1" x14ac:dyDescent="0.2">
      <c r="A18" s="11" t="s">
        <v>54</v>
      </c>
      <c r="B18" s="57" t="s">
        <v>7</v>
      </c>
      <c r="C18" s="91">
        <f t="shared" si="1"/>
        <v>149</v>
      </c>
      <c r="D18" s="91">
        <f t="shared" si="1"/>
        <v>298000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5</v>
      </c>
      <c r="L18" s="92">
        <f t="shared" si="1"/>
        <v>160000</v>
      </c>
      <c r="M18" s="92">
        <f t="shared" si="1"/>
        <v>86</v>
      </c>
      <c r="N18" s="92">
        <f t="shared" si="1"/>
        <v>1718000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12856</v>
      </c>
      <c r="T18" s="99">
        <f t="shared" si="1"/>
        <v>12856</v>
      </c>
      <c r="U18" s="92">
        <f t="shared" si="1"/>
        <v>12856000</v>
      </c>
      <c r="V18" s="92">
        <f t="shared" si="1"/>
        <v>0</v>
      </c>
      <c r="W18" s="92">
        <f t="shared" si="1"/>
        <v>0</v>
      </c>
      <c r="X18" s="61" t="e">
        <f>C51+E51+G51+I51+#REF!+K51+M51+O51+Q51+T51+V51</f>
        <v>#REF!</v>
      </c>
      <c r="Y18" s="61" t="e">
        <f>D51+F51+H51+J51+#REF!+L51+N51+P51+R51+U51+W51</f>
        <v>#REF!</v>
      </c>
      <c r="Z18" s="61" t="e">
        <f t="shared" si="2"/>
        <v>#REF!</v>
      </c>
      <c r="AA18" s="61" t="e">
        <f t="shared" si="3"/>
        <v>#REF!</v>
      </c>
    </row>
    <row r="19" spans="1:27" hidden="1" x14ac:dyDescent="0.2">
      <c r="A19" s="11" t="s">
        <v>55</v>
      </c>
      <c r="B19" s="57" t="s">
        <v>8</v>
      </c>
      <c r="C19" s="91">
        <f t="shared" si="1"/>
        <v>4</v>
      </c>
      <c r="D19" s="91">
        <f t="shared" si="1"/>
        <v>40000</v>
      </c>
      <c r="E19" s="91">
        <f t="shared" si="1"/>
        <v>12</v>
      </c>
      <c r="F19" s="91">
        <f t="shared" si="1"/>
        <v>136800</v>
      </c>
      <c r="G19" s="91">
        <f t="shared" si="1"/>
        <v>0</v>
      </c>
      <c r="H19" s="91">
        <f t="shared" si="1"/>
        <v>0</v>
      </c>
      <c r="I19" s="91">
        <f t="shared" si="1"/>
        <v>0</v>
      </c>
      <c r="J19" s="91">
        <f t="shared" si="1"/>
        <v>0</v>
      </c>
      <c r="K19" s="91">
        <f t="shared" si="1"/>
        <v>11</v>
      </c>
      <c r="L19" s="92">
        <f t="shared" si="1"/>
        <v>1100000</v>
      </c>
      <c r="M19" s="92">
        <f t="shared" si="1"/>
        <v>59</v>
      </c>
      <c r="N19" s="92">
        <f t="shared" si="1"/>
        <v>1768700</v>
      </c>
      <c r="O19" s="92">
        <f t="shared" si="1"/>
        <v>0</v>
      </c>
      <c r="P19" s="92">
        <f t="shared" si="1"/>
        <v>0</v>
      </c>
      <c r="Q19" s="92">
        <f t="shared" si="1"/>
        <v>0</v>
      </c>
      <c r="R19" s="99">
        <f t="shared" si="1"/>
        <v>0</v>
      </c>
      <c r="S19" s="99">
        <f t="shared" si="1"/>
        <v>0</v>
      </c>
      <c r="T19" s="99">
        <f t="shared" si="1"/>
        <v>1364</v>
      </c>
      <c r="U19" s="92">
        <f t="shared" si="1"/>
        <v>2046000</v>
      </c>
      <c r="V19" s="92">
        <f t="shared" si="1"/>
        <v>0</v>
      </c>
      <c r="W19" s="92">
        <f t="shared" si="1"/>
        <v>0</v>
      </c>
      <c r="X19" s="61" t="e">
        <f>C52+E52+G52+I52+#REF!+K52+M52+O52+Q52+T52+V52</f>
        <v>#REF!</v>
      </c>
      <c r="Y19" s="61" t="e">
        <f>D52+F52+H52+J52+#REF!+L52+N52+P52+R52+U52+W52</f>
        <v>#REF!</v>
      </c>
      <c r="Z19" s="61" t="e">
        <f t="shared" si="2"/>
        <v>#REF!</v>
      </c>
      <c r="AA19" s="61" t="e">
        <f t="shared" si="3"/>
        <v>#REF!</v>
      </c>
    </row>
    <row r="20" spans="1:27" hidden="1" x14ac:dyDescent="0.2">
      <c r="A20" s="11" t="s">
        <v>56</v>
      </c>
      <c r="B20" s="57" t="s">
        <v>9</v>
      </c>
      <c r="C20" s="91">
        <f>C51+C82+C113+C144</f>
        <v>18</v>
      </c>
      <c r="D20" s="91">
        <f t="shared" si="1"/>
        <v>90000</v>
      </c>
      <c r="E20" s="91">
        <f t="shared" si="1"/>
        <v>0</v>
      </c>
      <c r="F20" s="91">
        <f t="shared" si="1"/>
        <v>0</v>
      </c>
      <c r="G20" s="91">
        <f t="shared" si="1"/>
        <v>0</v>
      </c>
      <c r="H20" s="91">
        <f t="shared" si="1"/>
        <v>0</v>
      </c>
      <c r="I20" s="91">
        <f t="shared" ref="I20:V20" si="4">I51+I82+I113+I144</f>
        <v>0</v>
      </c>
      <c r="J20" s="91">
        <f t="shared" si="4"/>
        <v>0</v>
      </c>
      <c r="K20" s="91">
        <f t="shared" si="4"/>
        <v>9</v>
      </c>
      <c r="L20" s="91">
        <f t="shared" si="4"/>
        <v>788340</v>
      </c>
      <c r="M20" s="91">
        <f t="shared" si="4"/>
        <v>150</v>
      </c>
      <c r="N20" s="91">
        <f t="shared" si="4"/>
        <v>1950000</v>
      </c>
      <c r="O20" s="91">
        <f t="shared" si="4"/>
        <v>0</v>
      </c>
      <c r="P20" s="91">
        <f t="shared" si="4"/>
        <v>0</v>
      </c>
      <c r="Q20" s="91">
        <f t="shared" si="4"/>
        <v>0</v>
      </c>
      <c r="R20" s="91">
        <f t="shared" si="4"/>
        <v>0</v>
      </c>
      <c r="S20" s="91">
        <f t="shared" si="4"/>
        <v>5270</v>
      </c>
      <c r="T20" s="91">
        <f t="shared" si="4"/>
        <v>8849</v>
      </c>
      <c r="U20" s="91">
        <f t="shared" si="4"/>
        <v>3377558</v>
      </c>
      <c r="V20" s="91">
        <f t="shared" si="4"/>
        <v>0</v>
      </c>
      <c r="W20" s="91">
        <f>W51+W82+W113+W144</f>
        <v>0</v>
      </c>
      <c r="X20" s="61" t="e">
        <f>C53+E53+G53+I53+#REF!+K53+M53+O53+Q53+T53+V53</f>
        <v>#REF!</v>
      </c>
      <c r="Y20" s="61" t="e">
        <f>D53+F53+H53+J53+#REF!+L53+N53+P53+R53+U53+W53</f>
        <v>#REF!</v>
      </c>
      <c r="Z20" s="61" t="e">
        <f t="shared" si="2"/>
        <v>#REF!</v>
      </c>
      <c r="AA20" s="61" t="e">
        <f t="shared" si="3"/>
        <v>#REF!</v>
      </c>
    </row>
    <row r="21" spans="1:27" hidden="1" x14ac:dyDescent="0.2">
      <c r="A21" s="11" t="s">
        <v>57</v>
      </c>
      <c r="B21" s="57" t="s">
        <v>10</v>
      </c>
      <c r="C21" s="91">
        <f t="shared" ref="C21:W30" si="5">C52+C83+C114+C145</f>
        <v>0</v>
      </c>
      <c r="D21" s="91">
        <f t="shared" si="5"/>
        <v>0</v>
      </c>
      <c r="E21" s="91">
        <f t="shared" si="5"/>
        <v>0</v>
      </c>
      <c r="F21" s="91">
        <f t="shared" si="5"/>
        <v>0</v>
      </c>
      <c r="G21" s="91">
        <f t="shared" si="5"/>
        <v>0</v>
      </c>
      <c r="H21" s="91">
        <f t="shared" si="5"/>
        <v>0</v>
      </c>
      <c r="I21" s="91">
        <f t="shared" si="5"/>
        <v>0</v>
      </c>
      <c r="J21" s="91">
        <f t="shared" si="5"/>
        <v>0</v>
      </c>
      <c r="K21" s="91">
        <f t="shared" si="5"/>
        <v>0</v>
      </c>
      <c r="L21" s="92">
        <f t="shared" si="5"/>
        <v>0</v>
      </c>
      <c r="M21" s="92">
        <f t="shared" si="5"/>
        <v>59</v>
      </c>
      <c r="N21" s="92">
        <f t="shared" si="5"/>
        <v>627000</v>
      </c>
      <c r="O21" s="92">
        <f t="shared" si="5"/>
        <v>0</v>
      </c>
      <c r="P21" s="92">
        <f t="shared" si="5"/>
        <v>0</v>
      </c>
      <c r="Q21" s="92">
        <f t="shared" si="5"/>
        <v>0</v>
      </c>
      <c r="R21" s="99">
        <f t="shared" si="5"/>
        <v>0</v>
      </c>
      <c r="S21" s="99">
        <f t="shared" si="5"/>
        <v>1731</v>
      </c>
      <c r="T21" s="99">
        <f t="shared" si="5"/>
        <v>1731</v>
      </c>
      <c r="U21" s="92">
        <f t="shared" si="5"/>
        <v>1731000</v>
      </c>
      <c r="V21" s="92">
        <f t="shared" si="5"/>
        <v>0</v>
      </c>
      <c r="W21" s="92">
        <f t="shared" si="5"/>
        <v>0</v>
      </c>
      <c r="X21" s="61" t="e">
        <f>C54+E54+G54+I54+#REF!+K54+M54+O54+Q54+T54+V54</f>
        <v>#REF!</v>
      </c>
      <c r="Y21" s="61" t="e">
        <f>D54+F54+H54+J54+#REF!+L54+N54+P54+R54+U54+W54</f>
        <v>#REF!</v>
      </c>
      <c r="Z21" s="61" t="e">
        <f t="shared" si="2"/>
        <v>#REF!</v>
      </c>
      <c r="AA21" s="61" t="e">
        <f t="shared" si="3"/>
        <v>#REF!</v>
      </c>
    </row>
    <row r="22" spans="1:27" hidden="1" x14ac:dyDescent="0.2">
      <c r="A22" s="11" t="s">
        <v>58</v>
      </c>
      <c r="B22" s="57" t="s">
        <v>11</v>
      </c>
      <c r="C22" s="91">
        <f t="shared" si="5"/>
        <v>13</v>
      </c>
      <c r="D22" s="91">
        <f t="shared" si="5"/>
        <v>65000</v>
      </c>
      <c r="E22" s="91">
        <f t="shared" si="5"/>
        <v>95</v>
      </c>
      <c r="F22" s="91">
        <f t="shared" si="5"/>
        <v>1241752</v>
      </c>
      <c r="G22" s="91">
        <f t="shared" si="5"/>
        <v>4388</v>
      </c>
      <c r="H22" s="91">
        <f t="shared" si="5"/>
        <v>1808713</v>
      </c>
      <c r="I22" s="91">
        <f t="shared" si="5"/>
        <v>0</v>
      </c>
      <c r="J22" s="91">
        <f t="shared" si="5"/>
        <v>0</v>
      </c>
      <c r="K22" s="91">
        <f t="shared" si="5"/>
        <v>2</v>
      </c>
      <c r="L22" s="92">
        <f t="shared" si="5"/>
        <v>60000</v>
      </c>
      <c r="M22" s="92">
        <f t="shared" si="5"/>
        <v>81</v>
      </c>
      <c r="N22" s="92">
        <f t="shared" si="5"/>
        <v>939000</v>
      </c>
      <c r="O22" s="92">
        <f t="shared" si="5"/>
        <v>35</v>
      </c>
      <c r="P22" s="92">
        <f t="shared" si="5"/>
        <v>875336</v>
      </c>
      <c r="Q22" s="92">
        <f t="shared" si="5"/>
        <v>5</v>
      </c>
      <c r="R22" s="99">
        <f t="shared" si="5"/>
        <v>24000</v>
      </c>
      <c r="S22" s="99">
        <f t="shared" si="5"/>
        <v>7545</v>
      </c>
      <c r="T22" s="99">
        <f t="shared" si="5"/>
        <v>0</v>
      </c>
      <c r="U22" s="92">
        <f t="shared" si="5"/>
        <v>11317500</v>
      </c>
      <c r="V22" s="92">
        <f t="shared" si="5"/>
        <v>0</v>
      </c>
      <c r="W22" s="92">
        <f t="shared" si="5"/>
        <v>0</v>
      </c>
      <c r="X22" s="61" t="e">
        <f>C55+E55+G55+I55+#REF!+K55+M55+O55+Q55+T55+V55</f>
        <v>#REF!</v>
      </c>
      <c r="Y22" s="61" t="e">
        <f>D55+F55+H55+J55+#REF!+L55+N55+P55+R55+U55+W55</f>
        <v>#REF!</v>
      </c>
      <c r="Z22" s="61" t="e">
        <f t="shared" si="2"/>
        <v>#REF!</v>
      </c>
      <c r="AA22" s="61" t="e">
        <f t="shared" si="3"/>
        <v>#REF!</v>
      </c>
    </row>
    <row r="23" spans="1:27" hidden="1" x14ac:dyDescent="0.2">
      <c r="A23" s="11" t="s">
        <v>59</v>
      </c>
      <c r="B23" s="57" t="s">
        <v>12</v>
      </c>
      <c r="C23" s="91">
        <f t="shared" si="5"/>
        <v>9</v>
      </c>
      <c r="D23" s="91">
        <f t="shared" si="5"/>
        <v>90000</v>
      </c>
      <c r="E23" s="91">
        <f t="shared" si="5"/>
        <v>0</v>
      </c>
      <c r="F23" s="91">
        <f t="shared" si="5"/>
        <v>0</v>
      </c>
      <c r="G23" s="91">
        <f t="shared" si="5"/>
        <v>0</v>
      </c>
      <c r="H23" s="91">
        <f t="shared" si="5"/>
        <v>0</v>
      </c>
      <c r="I23" s="91">
        <f t="shared" si="5"/>
        <v>0</v>
      </c>
      <c r="J23" s="91">
        <f t="shared" si="5"/>
        <v>0</v>
      </c>
      <c r="K23" s="91">
        <f t="shared" si="5"/>
        <v>1</v>
      </c>
      <c r="L23" s="92">
        <f t="shared" si="5"/>
        <v>45400</v>
      </c>
      <c r="M23" s="92">
        <f t="shared" si="5"/>
        <v>15</v>
      </c>
      <c r="N23" s="92">
        <f t="shared" si="5"/>
        <v>75000</v>
      </c>
      <c r="O23" s="92">
        <f t="shared" si="5"/>
        <v>0</v>
      </c>
      <c r="P23" s="92">
        <f t="shared" si="5"/>
        <v>0</v>
      </c>
      <c r="Q23" s="92">
        <f t="shared" si="5"/>
        <v>0</v>
      </c>
      <c r="R23" s="99">
        <f t="shared" si="5"/>
        <v>0</v>
      </c>
      <c r="S23" s="99">
        <f t="shared" si="5"/>
        <v>0</v>
      </c>
      <c r="T23" s="99">
        <f t="shared" si="5"/>
        <v>39</v>
      </c>
      <c r="U23" s="92">
        <f t="shared" si="5"/>
        <v>454000</v>
      </c>
      <c r="V23" s="92">
        <f t="shared" si="5"/>
        <v>0</v>
      </c>
      <c r="W23" s="92">
        <f t="shared" si="5"/>
        <v>0</v>
      </c>
      <c r="X23" s="61" t="e">
        <f>C56+E56+G56+I56+#REF!+K56+M56+O56+Q56+T56+V56</f>
        <v>#REF!</v>
      </c>
      <c r="Y23" s="61" t="e">
        <f>D56+F56+H56+J56+#REF!+L56+N56+P56+R56+U56+W56</f>
        <v>#REF!</v>
      </c>
      <c r="Z23" s="61" t="e">
        <f t="shared" si="2"/>
        <v>#REF!</v>
      </c>
      <c r="AA23" s="61" t="e">
        <f t="shared" si="3"/>
        <v>#REF!</v>
      </c>
    </row>
    <row r="24" spans="1:27" hidden="1" x14ac:dyDescent="0.2">
      <c r="A24" s="11" t="s">
        <v>60</v>
      </c>
      <c r="B24" s="57" t="s">
        <v>13</v>
      </c>
      <c r="C24" s="107">
        <f t="shared" si="5"/>
        <v>28</v>
      </c>
      <c r="D24" s="107">
        <f t="shared" si="5"/>
        <v>168000</v>
      </c>
      <c r="E24" s="107">
        <f t="shared" si="5"/>
        <v>0</v>
      </c>
      <c r="F24" s="107">
        <f t="shared" si="5"/>
        <v>0</v>
      </c>
      <c r="G24" s="107">
        <f t="shared" si="5"/>
        <v>0</v>
      </c>
      <c r="H24" s="107">
        <f t="shared" si="5"/>
        <v>0</v>
      </c>
      <c r="I24" s="107">
        <f t="shared" si="5"/>
        <v>0</v>
      </c>
      <c r="J24" s="107">
        <f t="shared" si="5"/>
        <v>0</v>
      </c>
      <c r="K24" s="107">
        <f t="shared" si="5"/>
        <v>2</v>
      </c>
      <c r="L24" s="107">
        <f t="shared" si="5"/>
        <v>200000</v>
      </c>
      <c r="M24" s="92">
        <f t="shared" si="5"/>
        <v>93</v>
      </c>
      <c r="N24" s="92">
        <f t="shared" si="5"/>
        <v>1850515</v>
      </c>
      <c r="O24" s="92">
        <f t="shared" si="5"/>
        <v>0</v>
      </c>
      <c r="P24" s="92">
        <f t="shared" si="5"/>
        <v>0</v>
      </c>
      <c r="Q24" s="92">
        <f t="shared" si="5"/>
        <v>0</v>
      </c>
      <c r="R24" s="99">
        <f t="shared" si="5"/>
        <v>0</v>
      </c>
      <c r="S24" s="99">
        <f t="shared" si="5"/>
        <v>7171</v>
      </c>
      <c r="T24" s="99">
        <f t="shared" si="5"/>
        <v>7171</v>
      </c>
      <c r="U24" s="92">
        <f t="shared" si="5"/>
        <v>5737200</v>
      </c>
      <c r="V24" s="92">
        <f t="shared" si="5"/>
        <v>0</v>
      </c>
      <c r="W24" s="92">
        <f t="shared" si="5"/>
        <v>0</v>
      </c>
      <c r="X24" s="61" t="e">
        <f>C57+E57+G57+I57+#REF!+K57+M57+O57+Q57+T57+V57</f>
        <v>#REF!</v>
      </c>
      <c r="Y24" s="61" t="e">
        <f>D57+F57+H57+J57+#REF!+L57+N57+P57+R57+U57+W57</f>
        <v>#REF!</v>
      </c>
      <c r="Z24" s="61" t="e">
        <f t="shared" si="2"/>
        <v>#REF!</v>
      </c>
      <c r="AA24" s="61" t="e">
        <f t="shared" si="3"/>
        <v>#REF!</v>
      </c>
    </row>
    <row r="25" spans="1:27" hidden="1" x14ac:dyDescent="0.2">
      <c r="A25" s="11" t="s">
        <v>61</v>
      </c>
      <c r="B25" s="57" t="s">
        <v>14</v>
      </c>
      <c r="C25" s="91">
        <f t="shared" si="5"/>
        <v>0</v>
      </c>
      <c r="D25" s="91">
        <f t="shared" si="5"/>
        <v>0</v>
      </c>
      <c r="E25" s="91">
        <f t="shared" si="5"/>
        <v>7</v>
      </c>
      <c r="F25" s="91">
        <f t="shared" si="5"/>
        <v>71015</v>
      </c>
      <c r="G25" s="91">
        <f t="shared" si="5"/>
        <v>0</v>
      </c>
      <c r="H25" s="91">
        <f t="shared" si="5"/>
        <v>0</v>
      </c>
      <c r="I25" s="91">
        <f t="shared" si="5"/>
        <v>0</v>
      </c>
      <c r="J25" s="91">
        <f t="shared" si="5"/>
        <v>0</v>
      </c>
      <c r="K25" s="91">
        <f t="shared" si="5"/>
        <v>0</v>
      </c>
      <c r="L25" s="92">
        <f t="shared" si="5"/>
        <v>0</v>
      </c>
      <c r="M25" s="92">
        <f t="shared" si="5"/>
        <v>0</v>
      </c>
      <c r="N25" s="92">
        <f t="shared" si="5"/>
        <v>0</v>
      </c>
      <c r="O25" s="92">
        <f t="shared" si="5"/>
        <v>0</v>
      </c>
      <c r="P25" s="92">
        <f t="shared" si="5"/>
        <v>0</v>
      </c>
      <c r="Q25" s="92">
        <f t="shared" si="5"/>
        <v>0</v>
      </c>
      <c r="R25" s="99">
        <f t="shared" si="5"/>
        <v>0</v>
      </c>
      <c r="S25" s="99">
        <f t="shared" si="5"/>
        <v>0</v>
      </c>
      <c r="T25" s="99">
        <f t="shared" si="5"/>
        <v>0</v>
      </c>
      <c r="U25" s="92">
        <f t="shared" si="5"/>
        <v>0</v>
      </c>
      <c r="V25" s="92">
        <f t="shared" si="5"/>
        <v>0</v>
      </c>
      <c r="W25" s="92">
        <f t="shared" si="5"/>
        <v>0</v>
      </c>
      <c r="X25" s="61" t="e">
        <f>C58+E58+G58+I58+#REF!+K58+M58+O58+Q58+T58+V58</f>
        <v>#REF!</v>
      </c>
      <c r="Y25" s="61" t="e">
        <f>D58+F58+H58+J58+#REF!+L58+N58+P58+R58+U58+W58</f>
        <v>#REF!</v>
      </c>
      <c r="Z25" s="61" t="e">
        <f t="shared" si="2"/>
        <v>#REF!</v>
      </c>
      <c r="AA25" s="61" t="e">
        <f t="shared" si="3"/>
        <v>#REF!</v>
      </c>
    </row>
    <row r="26" spans="1:27" hidden="1" x14ac:dyDescent="0.2">
      <c r="A26" s="11" t="s">
        <v>62</v>
      </c>
      <c r="B26" s="57" t="s">
        <v>15</v>
      </c>
      <c r="C26" s="91">
        <f t="shared" si="5"/>
        <v>5</v>
      </c>
      <c r="D26" s="91">
        <f t="shared" si="5"/>
        <v>30000</v>
      </c>
      <c r="E26" s="91">
        <f t="shared" si="5"/>
        <v>0</v>
      </c>
      <c r="F26" s="91">
        <f t="shared" si="5"/>
        <v>0</v>
      </c>
      <c r="G26" s="91">
        <f t="shared" si="5"/>
        <v>0</v>
      </c>
      <c r="H26" s="91">
        <f t="shared" si="5"/>
        <v>0</v>
      </c>
      <c r="I26" s="91">
        <f t="shared" si="5"/>
        <v>0</v>
      </c>
      <c r="J26" s="91">
        <f t="shared" si="5"/>
        <v>0</v>
      </c>
      <c r="K26" s="91">
        <f t="shared" si="5"/>
        <v>0</v>
      </c>
      <c r="L26" s="92">
        <f t="shared" si="5"/>
        <v>0</v>
      </c>
      <c r="M26" s="92">
        <f t="shared" si="5"/>
        <v>42</v>
      </c>
      <c r="N26" s="92">
        <f t="shared" si="5"/>
        <v>1050000</v>
      </c>
      <c r="O26" s="92">
        <f t="shared" si="5"/>
        <v>0</v>
      </c>
      <c r="P26" s="92">
        <f t="shared" si="5"/>
        <v>0</v>
      </c>
      <c r="Q26" s="92">
        <f t="shared" si="5"/>
        <v>0</v>
      </c>
      <c r="R26" s="99">
        <f t="shared" si="5"/>
        <v>0</v>
      </c>
      <c r="S26" s="99">
        <f t="shared" si="5"/>
        <v>4141</v>
      </c>
      <c r="T26" s="99">
        <f t="shared" si="5"/>
        <v>4141</v>
      </c>
      <c r="U26" s="92">
        <f t="shared" si="5"/>
        <v>11618500</v>
      </c>
      <c r="V26" s="92">
        <f t="shared" si="5"/>
        <v>0</v>
      </c>
      <c r="W26" s="92">
        <f t="shared" si="5"/>
        <v>0</v>
      </c>
      <c r="X26" s="61" t="e">
        <f>C59+E59+G59+I59+#REF!+K59+M59+O59+Q59+T59+V59</f>
        <v>#REF!</v>
      </c>
      <c r="Y26" s="61" t="e">
        <f>D59+F59+H59+J59+#REF!+L59+N59+P59+R59+U59+W59</f>
        <v>#REF!</v>
      </c>
      <c r="Z26" s="61" t="e">
        <f t="shared" si="2"/>
        <v>#REF!</v>
      </c>
      <c r="AA26" s="61" t="e">
        <f t="shared" si="3"/>
        <v>#REF!</v>
      </c>
    </row>
    <row r="27" spans="1:27" hidden="1" x14ac:dyDescent="0.2">
      <c r="A27" s="11" t="s">
        <v>63</v>
      </c>
      <c r="B27" s="57" t="s">
        <v>16</v>
      </c>
      <c r="C27" s="91">
        <f t="shared" si="5"/>
        <v>0</v>
      </c>
      <c r="D27" s="91">
        <f t="shared" si="5"/>
        <v>0</v>
      </c>
      <c r="E27" s="91">
        <f t="shared" si="5"/>
        <v>6</v>
      </c>
      <c r="F27" s="91">
        <f t="shared" si="5"/>
        <v>9000</v>
      </c>
      <c r="G27" s="91">
        <f t="shared" si="5"/>
        <v>902</v>
      </c>
      <c r="H27" s="91">
        <f t="shared" si="5"/>
        <v>7893000</v>
      </c>
      <c r="I27" s="91">
        <f t="shared" si="5"/>
        <v>48</v>
      </c>
      <c r="J27" s="91">
        <f t="shared" si="5"/>
        <v>144000</v>
      </c>
      <c r="K27" s="91">
        <f t="shared" si="5"/>
        <v>0</v>
      </c>
      <c r="L27" s="92">
        <f t="shared" si="5"/>
        <v>0</v>
      </c>
      <c r="M27" s="92">
        <f t="shared" si="5"/>
        <v>55</v>
      </c>
      <c r="N27" s="92">
        <f t="shared" si="5"/>
        <v>1626500</v>
      </c>
      <c r="O27" s="92">
        <f t="shared" si="5"/>
        <v>0</v>
      </c>
      <c r="P27" s="92">
        <f t="shared" si="5"/>
        <v>0</v>
      </c>
      <c r="Q27" s="92">
        <f t="shared" si="5"/>
        <v>0</v>
      </c>
      <c r="R27" s="99">
        <f t="shared" si="5"/>
        <v>0</v>
      </c>
      <c r="S27" s="99">
        <f t="shared" si="5"/>
        <v>399</v>
      </c>
      <c r="T27" s="99">
        <f t="shared" si="5"/>
        <v>1078</v>
      </c>
      <c r="U27" s="92">
        <f t="shared" si="5"/>
        <v>608375</v>
      </c>
      <c r="V27" s="92">
        <f t="shared" si="5"/>
        <v>0</v>
      </c>
      <c r="W27" s="92">
        <f t="shared" si="5"/>
        <v>0</v>
      </c>
      <c r="X27" s="61" t="e">
        <f>C60+E60+G60+I60+#REF!+K60+M60+O60+Q60+T60+V60</f>
        <v>#REF!</v>
      </c>
      <c r="Y27" s="61" t="e">
        <f>D60+F60+H60+J60+#REF!+L60+N60+P60+R60+U60+W60</f>
        <v>#REF!</v>
      </c>
      <c r="Z27" s="61" t="e">
        <f t="shared" si="2"/>
        <v>#REF!</v>
      </c>
      <c r="AA27" s="61" t="e">
        <f t="shared" si="3"/>
        <v>#REF!</v>
      </c>
    </row>
    <row r="28" spans="1:27" hidden="1" x14ac:dyDescent="0.2">
      <c r="A28" s="11" t="s">
        <v>64</v>
      </c>
      <c r="B28" s="57" t="s">
        <v>17</v>
      </c>
      <c r="C28" s="91">
        <f t="shared" si="5"/>
        <v>2</v>
      </c>
      <c r="D28" s="91">
        <f t="shared" si="5"/>
        <v>12000</v>
      </c>
      <c r="E28" s="91">
        <f t="shared" si="5"/>
        <v>0</v>
      </c>
      <c r="F28" s="91">
        <f t="shared" si="5"/>
        <v>0</v>
      </c>
      <c r="G28" s="91">
        <f t="shared" si="5"/>
        <v>0</v>
      </c>
      <c r="H28" s="91">
        <f t="shared" si="5"/>
        <v>0</v>
      </c>
      <c r="I28" s="91">
        <f t="shared" si="5"/>
        <v>0</v>
      </c>
      <c r="J28" s="91">
        <f t="shared" si="5"/>
        <v>0</v>
      </c>
      <c r="K28" s="91">
        <f t="shared" si="5"/>
        <v>0</v>
      </c>
      <c r="L28" s="92">
        <f t="shared" si="5"/>
        <v>0</v>
      </c>
      <c r="M28" s="92">
        <f t="shared" si="5"/>
        <v>20</v>
      </c>
      <c r="N28" s="92">
        <f t="shared" si="5"/>
        <v>212000</v>
      </c>
      <c r="O28" s="92">
        <f t="shared" si="5"/>
        <v>0</v>
      </c>
      <c r="P28" s="92">
        <f t="shared" si="5"/>
        <v>0</v>
      </c>
      <c r="Q28" s="92">
        <f t="shared" si="5"/>
        <v>0</v>
      </c>
      <c r="R28" s="99">
        <f t="shared" si="5"/>
        <v>0</v>
      </c>
      <c r="S28" s="99">
        <f t="shared" si="5"/>
        <v>1185</v>
      </c>
      <c r="T28" s="99">
        <f t="shared" si="5"/>
        <v>1823</v>
      </c>
      <c r="U28" s="92">
        <f t="shared" si="5"/>
        <v>5451000</v>
      </c>
      <c r="V28" s="92">
        <f t="shared" si="5"/>
        <v>0</v>
      </c>
      <c r="W28" s="92">
        <f t="shared" si="5"/>
        <v>0</v>
      </c>
      <c r="X28" s="61" t="e">
        <f>C61+E61+G61+I61+#REF!+K61+M61+O61+Q61+T61+V61</f>
        <v>#REF!</v>
      </c>
      <c r="Y28" s="61" t="e">
        <f>D61+F61+H61+J61+#REF!+L61+N61+P61+R61+U61+W61</f>
        <v>#REF!</v>
      </c>
      <c r="Z28" s="61" t="e">
        <f>X28-G60-M60-T60</f>
        <v>#REF!</v>
      </c>
      <c r="AA28" s="61" t="e">
        <f>Y28-H60-N60-U60</f>
        <v>#REF!</v>
      </c>
    </row>
    <row r="29" spans="1:27" hidden="1" x14ac:dyDescent="0.2">
      <c r="A29" s="11" t="s">
        <v>65</v>
      </c>
      <c r="B29" s="57" t="s">
        <v>18</v>
      </c>
      <c r="C29" s="91">
        <f t="shared" si="5"/>
        <v>0</v>
      </c>
      <c r="D29" s="91">
        <f t="shared" si="5"/>
        <v>0</v>
      </c>
      <c r="E29" s="91">
        <f t="shared" si="5"/>
        <v>0</v>
      </c>
      <c r="F29" s="91">
        <f t="shared" si="5"/>
        <v>0</v>
      </c>
      <c r="G29" s="91">
        <f t="shared" si="5"/>
        <v>0</v>
      </c>
      <c r="H29" s="91">
        <f t="shared" si="5"/>
        <v>0</v>
      </c>
      <c r="I29" s="91">
        <f t="shared" si="5"/>
        <v>0</v>
      </c>
      <c r="J29" s="91">
        <f t="shared" si="5"/>
        <v>0</v>
      </c>
      <c r="K29" s="91">
        <f t="shared" si="5"/>
        <v>0</v>
      </c>
      <c r="L29" s="92">
        <f t="shared" si="5"/>
        <v>0</v>
      </c>
      <c r="M29" s="92">
        <f t="shared" si="5"/>
        <v>0</v>
      </c>
      <c r="N29" s="92">
        <f t="shared" si="5"/>
        <v>0</v>
      </c>
      <c r="O29" s="92">
        <f t="shared" si="5"/>
        <v>0</v>
      </c>
      <c r="P29" s="92">
        <f t="shared" si="5"/>
        <v>0</v>
      </c>
      <c r="Q29" s="92">
        <f t="shared" si="5"/>
        <v>0</v>
      </c>
      <c r="R29" s="99">
        <f t="shared" si="5"/>
        <v>0</v>
      </c>
      <c r="S29" s="99">
        <f t="shared" si="5"/>
        <v>222</v>
      </c>
      <c r="T29" s="99">
        <f t="shared" si="5"/>
        <v>221</v>
      </c>
      <c r="U29" s="92">
        <f t="shared" si="5"/>
        <v>666000</v>
      </c>
      <c r="V29" s="92">
        <f t="shared" si="5"/>
        <v>0</v>
      </c>
      <c r="W29" s="92">
        <f t="shared" si="5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hidden="1" x14ac:dyDescent="0.2">
      <c r="A30" s="12" t="s">
        <v>66</v>
      </c>
      <c r="B30" s="58" t="s">
        <v>19</v>
      </c>
      <c r="C30" s="96">
        <f t="shared" si="5"/>
        <v>0</v>
      </c>
      <c r="D30" s="96">
        <f t="shared" si="5"/>
        <v>0</v>
      </c>
      <c r="E30" s="96">
        <f t="shared" si="5"/>
        <v>0</v>
      </c>
      <c r="F30" s="96">
        <f t="shared" si="5"/>
        <v>0</v>
      </c>
      <c r="G30" s="96">
        <f t="shared" si="5"/>
        <v>0</v>
      </c>
      <c r="H30" s="96">
        <f t="shared" si="5"/>
        <v>0</v>
      </c>
      <c r="I30" s="96">
        <f t="shared" si="5"/>
        <v>0</v>
      </c>
      <c r="J30" s="96">
        <f t="shared" si="5"/>
        <v>0</v>
      </c>
      <c r="K30" s="96">
        <f t="shared" si="5"/>
        <v>0</v>
      </c>
      <c r="L30" s="97">
        <f t="shared" si="5"/>
        <v>0</v>
      </c>
      <c r="M30" s="97">
        <f t="shared" si="5"/>
        <v>0</v>
      </c>
      <c r="N30" s="97">
        <f t="shared" si="5"/>
        <v>0</v>
      </c>
      <c r="O30" s="97">
        <f t="shared" si="5"/>
        <v>0</v>
      </c>
      <c r="P30" s="97">
        <f t="shared" si="5"/>
        <v>0</v>
      </c>
      <c r="Q30" s="97">
        <f t="shared" si="5"/>
        <v>0</v>
      </c>
      <c r="R30" s="101">
        <f t="shared" si="5"/>
        <v>0</v>
      </c>
      <c r="S30" s="101">
        <f t="shared" si="5"/>
        <v>123</v>
      </c>
      <c r="T30" s="101">
        <f t="shared" si="5"/>
        <v>123</v>
      </c>
      <c r="U30" s="97">
        <f t="shared" si="5"/>
        <v>348500</v>
      </c>
      <c r="V30" s="97">
        <f t="shared" si="5"/>
        <v>0</v>
      </c>
      <c r="W30" s="97">
        <f t="shared" si="5"/>
        <v>0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hidden="1" x14ac:dyDescent="0.2">
      <c r="A31" s="59" t="s">
        <v>181</v>
      </c>
    </row>
    <row r="32" spans="1:27" hidden="1" x14ac:dyDescent="0.2">
      <c r="A32" t="s">
        <v>0</v>
      </c>
    </row>
    <row r="33" spans="1:23" hidden="1" x14ac:dyDescent="0.2">
      <c r="B33" s="22"/>
      <c r="H33" s="45"/>
      <c r="I33" s="45"/>
      <c r="J33" s="45"/>
    </row>
    <row r="34" spans="1:23" s="60" customFormat="1" ht="20.45" hidden="1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</row>
    <row r="35" spans="1:23" s="60" customFormat="1" ht="19.5" x14ac:dyDescent="0.2">
      <c r="A35" s="120" t="s">
        <v>247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3" t="s">
        <v>193</v>
      </c>
      <c r="B36" s="134"/>
      <c r="C36" s="139" t="s">
        <v>131</v>
      </c>
      <c r="D36" s="139"/>
      <c r="E36" s="139" t="s">
        <v>132</v>
      </c>
      <c r="F36" s="139"/>
      <c r="G36" s="139" t="s">
        <v>133</v>
      </c>
      <c r="H36" s="139"/>
      <c r="I36" s="140" t="s">
        <v>134</v>
      </c>
      <c r="J36" s="141"/>
      <c r="K36" s="139" t="s">
        <v>136</v>
      </c>
      <c r="L36" s="139"/>
      <c r="M36" s="139" t="s">
        <v>137</v>
      </c>
      <c r="N36" s="139"/>
      <c r="O36" s="139" t="s">
        <v>139</v>
      </c>
      <c r="P36" s="139"/>
      <c r="Q36" s="139" t="s">
        <v>140</v>
      </c>
      <c r="R36" s="139"/>
      <c r="S36" s="140" t="s">
        <v>141</v>
      </c>
      <c r="T36" s="142"/>
      <c r="U36" s="141"/>
      <c r="V36" s="139" t="s">
        <v>142</v>
      </c>
      <c r="W36" s="140"/>
    </row>
    <row r="37" spans="1:23" s="8" customFormat="1" ht="13.9" customHeight="1" x14ac:dyDescent="0.2">
      <c r="A37" s="135"/>
      <c r="B37" s="136"/>
      <c r="C37" s="109" t="s">
        <v>47</v>
      </c>
      <c r="D37" s="109" t="s">
        <v>143</v>
      </c>
      <c r="E37" s="109" t="s">
        <v>48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15" t="s">
        <v>129</v>
      </c>
      <c r="L37" s="115" t="s">
        <v>147</v>
      </c>
      <c r="M37" s="115" t="s">
        <v>49</v>
      </c>
      <c r="N37" s="115" t="s">
        <v>148</v>
      </c>
      <c r="O37" s="109" t="s">
        <v>48</v>
      </c>
      <c r="P37" s="115" t="s">
        <v>149</v>
      </c>
      <c r="Q37" s="109" t="s">
        <v>48</v>
      </c>
      <c r="R37" s="115" t="s">
        <v>150</v>
      </c>
      <c r="S37" s="109" t="s">
        <v>50</v>
      </c>
      <c r="T37" s="109" t="s">
        <v>48</v>
      </c>
      <c r="U37" s="115" t="s">
        <v>151</v>
      </c>
      <c r="V37" s="109" t="s">
        <v>48</v>
      </c>
      <c r="W37" s="119" t="s">
        <v>152</v>
      </c>
    </row>
    <row r="38" spans="1:23" s="20" customFormat="1" ht="34.15" customHeight="1" x14ac:dyDescent="0.2">
      <c r="A38" s="137"/>
      <c r="B38" s="138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2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220</v>
      </c>
      <c r="D39" s="111">
        <v>1721600</v>
      </c>
      <c r="E39" s="111">
        <v>163</v>
      </c>
      <c r="F39" s="111">
        <v>2043257</v>
      </c>
      <c r="G39" s="111">
        <v>0</v>
      </c>
      <c r="H39" s="111">
        <v>0</v>
      </c>
      <c r="I39" s="111">
        <v>1046</v>
      </c>
      <c r="J39" s="111">
        <v>3584600</v>
      </c>
      <c r="K39" s="111">
        <v>17</v>
      </c>
      <c r="L39" s="104">
        <v>1092310</v>
      </c>
      <c r="M39" s="104">
        <v>717</v>
      </c>
      <c r="N39" s="104">
        <v>17557965</v>
      </c>
      <c r="O39" s="104">
        <v>44</v>
      </c>
      <c r="P39" s="104">
        <v>907368</v>
      </c>
      <c r="Q39" s="104">
        <v>10238</v>
      </c>
      <c r="R39" s="112">
        <v>5325287</v>
      </c>
      <c r="S39" s="112">
        <v>0</v>
      </c>
      <c r="T39" s="112">
        <v>0</v>
      </c>
      <c r="U39" s="104">
        <v>0</v>
      </c>
      <c r="V39" s="104">
        <v>36</v>
      </c>
      <c r="W39" s="104">
        <v>27000</v>
      </c>
    </row>
    <row r="40" spans="1:23" s="6" customFormat="1" x14ac:dyDescent="0.2">
      <c r="A40" s="8" t="s">
        <v>84</v>
      </c>
      <c r="B40" s="57" t="s">
        <v>85</v>
      </c>
      <c r="C40" s="91">
        <v>8</v>
      </c>
      <c r="D40" s="91">
        <v>163200</v>
      </c>
      <c r="E40" s="91">
        <v>0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2">
        <v>0</v>
      </c>
      <c r="M40" s="92">
        <v>42</v>
      </c>
      <c r="N40" s="92">
        <v>1139200</v>
      </c>
      <c r="O40" s="92">
        <v>0</v>
      </c>
      <c r="P40" s="92">
        <v>0</v>
      </c>
      <c r="Q40" s="92">
        <v>0</v>
      </c>
      <c r="R40" s="99">
        <v>0</v>
      </c>
      <c r="S40" s="99">
        <v>0</v>
      </c>
      <c r="T40" s="99">
        <v>0</v>
      </c>
      <c r="U40" s="92">
        <v>0</v>
      </c>
      <c r="V40" s="92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13</v>
      </c>
      <c r="D41" s="91">
        <v>13000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6</v>
      </c>
      <c r="L41" s="92">
        <v>390610</v>
      </c>
      <c r="M41" s="92">
        <v>168</v>
      </c>
      <c r="N41" s="92">
        <v>6495000</v>
      </c>
      <c r="O41" s="92">
        <v>0</v>
      </c>
      <c r="P41" s="92">
        <v>0</v>
      </c>
      <c r="Q41" s="92">
        <v>5083</v>
      </c>
      <c r="R41" s="99">
        <v>5158500</v>
      </c>
      <c r="S41" s="99">
        <v>0</v>
      </c>
      <c r="T41" s="99">
        <v>0</v>
      </c>
      <c r="U41" s="92">
        <v>0</v>
      </c>
      <c r="V41" s="92">
        <v>36</v>
      </c>
      <c r="W41" s="92">
        <v>27000</v>
      </c>
    </row>
    <row r="42" spans="1:23" s="6" customFormat="1" x14ac:dyDescent="0.2">
      <c r="A42" s="8" t="s">
        <v>195</v>
      </c>
      <c r="B42" s="57" t="s">
        <v>88</v>
      </c>
      <c r="C42" s="91">
        <v>41</v>
      </c>
      <c r="D42" s="91">
        <v>410000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2">
        <v>0</v>
      </c>
      <c r="M42" s="92">
        <v>0</v>
      </c>
      <c r="N42" s="92">
        <v>0</v>
      </c>
      <c r="O42" s="92">
        <v>0</v>
      </c>
      <c r="P42" s="92">
        <v>0</v>
      </c>
      <c r="Q42" s="92">
        <v>0</v>
      </c>
      <c r="R42" s="99">
        <v>0</v>
      </c>
      <c r="S42" s="99">
        <v>0</v>
      </c>
      <c r="T42" s="99">
        <v>0</v>
      </c>
      <c r="U42" s="92">
        <v>0</v>
      </c>
      <c r="V42" s="92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33</v>
      </c>
      <c r="D43" s="91">
        <v>565400</v>
      </c>
      <c r="E43" s="91">
        <v>0</v>
      </c>
      <c r="F43" s="91">
        <v>0</v>
      </c>
      <c r="G43" s="91">
        <v>0</v>
      </c>
      <c r="H43" s="91">
        <v>0</v>
      </c>
      <c r="I43" s="91">
        <v>965</v>
      </c>
      <c r="J43" s="91">
        <v>3437000</v>
      </c>
      <c r="K43" s="91">
        <v>0</v>
      </c>
      <c r="L43" s="92">
        <v>0</v>
      </c>
      <c r="M43" s="92">
        <v>27</v>
      </c>
      <c r="N43" s="92">
        <v>810000</v>
      </c>
      <c r="O43" s="92">
        <v>16</v>
      </c>
      <c r="P43" s="92">
        <v>163200</v>
      </c>
      <c r="Q43" s="92">
        <v>13</v>
      </c>
      <c r="R43" s="99">
        <v>65000</v>
      </c>
      <c r="S43" s="99">
        <v>0</v>
      </c>
      <c r="T43" s="99">
        <v>0</v>
      </c>
      <c r="U43" s="92">
        <v>0</v>
      </c>
      <c r="V43" s="92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3</v>
      </c>
      <c r="D44" s="91">
        <v>26000</v>
      </c>
      <c r="E44" s="91">
        <v>53</v>
      </c>
      <c r="F44" s="91">
        <v>836735</v>
      </c>
      <c r="G44" s="91">
        <v>0</v>
      </c>
      <c r="H44" s="91">
        <v>0</v>
      </c>
      <c r="I44" s="91">
        <v>33</v>
      </c>
      <c r="J44" s="91">
        <v>32400</v>
      </c>
      <c r="K44" s="91">
        <v>1</v>
      </c>
      <c r="L44" s="92">
        <v>100000</v>
      </c>
      <c r="M44" s="92">
        <v>21</v>
      </c>
      <c r="N44" s="92">
        <v>420000</v>
      </c>
      <c r="O44" s="92">
        <v>0</v>
      </c>
      <c r="P44" s="92">
        <v>0</v>
      </c>
      <c r="Q44" s="92">
        <v>0</v>
      </c>
      <c r="R44" s="99">
        <v>0</v>
      </c>
      <c r="S44" s="99">
        <v>0</v>
      </c>
      <c r="T44" s="99">
        <v>0</v>
      </c>
      <c r="U44" s="92">
        <v>0</v>
      </c>
      <c r="V44" s="92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8</v>
      </c>
      <c r="D45" s="91">
        <v>40000</v>
      </c>
      <c r="E45" s="91">
        <v>63</v>
      </c>
      <c r="F45" s="91">
        <v>596150</v>
      </c>
      <c r="G45" s="91">
        <v>0</v>
      </c>
      <c r="H45" s="91">
        <v>0</v>
      </c>
      <c r="I45" s="91">
        <v>24</v>
      </c>
      <c r="J45" s="91">
        <v>43200</v>
      </c>
      <c r="K45" s="91">
        <v>1</v>
      </c>
      <c r="L45" s="92">
        <v>35000</v>
      </c>
      <c r="M45" s="92">
        <v>35</v>
      </c>
      <c r="N45" s="92">
        <v>700000</v>
      </c>
      <c r="O45" s="92">
        <v>8</v>
      </c>
      <c r="P45" s="92">
        <v>240000</v>
      </c>
      <c r="Q45" s="92">
        <v>5137</v>
      </c>
      <c r="R45" s="99">
        <v>77787</v>
      </c>
      <c r="S45" s="99">
        <v>0</v>
      </c>
      <c r="T45" s="99">
        <v>0</v>
      </c>
      <c r="U45" s="92">
        <v>0</v>
      </c>
      <c r="V45" s="92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8</v>
      </c>
      <c r="D46" s="91">
        <v>80000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2">
        <v>0</v>
      </c>
      <c r="M46" s="92">
        <v>33</v>
      </c>
      <c r="N46" s="92">
        <v>530000</v>
      </c>
      <c r="O46" s="92">
        <v>8</v>
      </c>
      <c r="P46" s="92">
        <v>184000</v>
      </c>
      <c r="Q46" s="92">
        <v>0</v>
      </c>
      <c r="R46" s="99">
        <v>0</v>
      </c>
      <c r="S46" s="99">
        <v>0</v>
      </c>
      <c r="T46" s="99">
        <v>0</v>
      </c>
      <c r="U46" s="92">
        <v>0</v>
      </c>
      <c r="V46" s="92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2">
        <v>0</v>
      </c>
      <c r="M47" s="92">
        <v>18</v>
      </c>
      <c r="N47" s="92">
        <v>540000</v>
      </c>
      <c r="O47" s="92">
        <v>0</v>
      </c>
      <c r="P47" s="92">
        <v>0</v>
      </c>
      <c r="Q47" s="92">
        <v>0</v>
      </c>
      <c r="R47" s="99">
        <v>0</v>
      </c>
      <c r="S47" s="99">
        <v>0</v>
      </c>
      <c r="T47" s="99">
        <v>0</v>
      </c>
      <c r="U47" s="92">
        <v>0</v>
      </c>
      <c r="V47" s="92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10</v>
      </c>
      <c r="D48" s="91">
        <v>70000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2">
        <v>0</v>
      </c>
      <c r="M48" s="92">
        <v>46</v>
      </c>
      <c r="N48" s="92">
        <v>1400000</v>
      </c>
      <c r="O48" s="92">
        <v>0</v>
      </c>
      <c r="P48" s="92">
        <v>0</v>
      </c>
      <c r="Q48" s="92">
        <v>0</v>
      </c>
      <c r="R48" s="99">
        <v>0</v>
      </c>
      <c r="S48" s="99">
        <v>0</v>
      </c>
      <c r="T48" s="99">
        <v>0</v>
      </c>
      <c r="U48" s="92">
        <v>0</v>
      </c>
      <c r="V48" s="92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60</v>
      </c>
      <c r="D49" s="91">
        <v>120000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3</v>
      </c>
      <c r="L49" s="92">
        <v>90000</v>
      </c>
      <c r="M49" s="92">
        <v>34</v>
      </c>
      <c r="N49" s="92">
        <v>680000</v>
      </c>
      <c r="O49" s="92">
        <v>0</v>
      </c>
      <c r="P49" s="92">
        <v>0</v>
      </c>
      <c r="Q49" s="92">
        <v>0</v>
      </c>
      <c r="R49" s="99">
        <v>0</v>
      </c>
      <c r="S49" s="99">
        <v>0</v>
      </c>
      <c r="T49" s="99">
        <v>0</v>
      </c>
      <c r="U49" s="92">
        <v>0</v>
      </c>
      <c r="V49" s="92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2</v>
      </c>
      <c r="D50" s="91">
        <v>20000</v>
      </c>
      <c r="E50" s="91">
        <v>6</v>
      </c>
      <c r="F50" s="91">
        <v>68400</v>
      </c>
      <c r="G50" s="91">
        <v>0</v>
      </c>
      <c r="H50" s="91">
        <v>0</v>
      </c>
      <c r="I50" s="91">
        <v>0</v>
      </c>
      <c r="J50" s="91">
        <v>0</v>
      </c>
      <c r="K50" s="91">
        <v>3</v>
      </c>
      <c r="L50" s="92">
        <v>300000</v>
      </c>
      <c r="M50" s="92">
        <v>30</v>
      </c>
      <c r="N50" s="92">
        <v>900000</v>
      </c>
      <c r="O50" s="92">
        <v>0</v>
      </c>
      <c r="P50" s="92">
        <v>0</v>
      </c>
      <c r="Q50" s="92">
        <v>0</v>
      </c>
      <c r="R50" s="99">
        <v>0</v>
      </c>
      <c r="S50" s="99">
        <v>0</v>
      </c>
      <c r="T50" s="99">
        <v>0</v>
      </c>
      <c r="U50" s="92">
        <v>0</v>
      </c>
      <c r="V50" s="92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8</v>
      </c>
      <c r="D51" s="91">
        <v>40000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2</v>
      </c>
      <c r="L51" s="91">
        <v>131300</v>
      </c>
      <c r="M51" s="91">
        <v>88</v>
      </c>
      <c r="N51" s="91">
        <v>1140000</v>
      </c>
      <c r="O51" s="91">
        <v>0</v>
      </c>
      <c r="P51" s="91">
        <v>0</v>
      </c>
      <c r="Q51" s="91">
        <v>0</v>
      </c>
      <c r="R51" s="91">
        <v>0</v>
      </c>
      <c r="S51" s="91">
        <v>0</v>
      </c>
      <c r="T51" s="91">
        <v>0</v>
      </c>
      <c r="U51" s="91">
        <v>0</v>
      </c>
      <c r="V51" s="91">
        <v>0</v>
      </c>
      <c r="W51" s="91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2">
        <v>0</v>
      </c>
      <c r="M52" s="92">
        <v>30</v>
      </c>
      <c r="N52" s="92">
        <v>329000</v>
      </c>
      <c r="O52" s="92">
        <v>0</v>
      </c>
      <c r="P52" s="92">
        <v>0</v>
      </c>
      <c r="Q52" s="92">
        <v>0</v>
      </c>
      <c r="R52" s="99">
        <v>0</v>
      </c>
      <c r="S52" s="99">
        <v>0</v>
      </c>
      <c r="T52" s="99">
        <v>0</v>
      </c>
      <c r="U52" s="92">
        <v>0</v>
      </c>
      <c r="V52" s="92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6</v>
      </c>
      <c r="D53" s="91">
        <v>30000</v>
      </c>
      <c r="E53" s="91">
        <v>41</v>
      </c>
      <c r="F53" s="91">
        <v>541972</v>
      </c>
      <c r="G53" s="91">
        <v>0</v>
      </c>
      <c r="H53" s="91">
        <v>0</v>
      </c>
      <c r="I53" s="91">
        <v>0</v>
      </c>
      <c r="J53" s="91">
        <v>0</v>
      </c>
      <c r="K53" s="91">
        <v>0</v>
      </c>
      <c r="L53" s="92">
        <v>0</v>
      </c>
      <c r="M53" s="92">
        <v>39</v>
      </c>
      <c r="N53" s="92">
        <v>471000</v>
      </c>
      <c r="O53" s="92">
        <v>12</v>
      </c>
      <c r="P53" s="92">
        <v>320168</v>
      </c>
      <c r="Q53" s="92">
        <v>5</v>
      </c>
      <c r="R53" s="99">
        <v>24000</v>
      </c>
      <c r="S53" s="99">
        <v>0</v>
      </c>
      <c r="T53" s="99">
        <v>0</v>
      </c>
      <c r="U53" s="92">
        <v>0</v>
      </c>
      <c r="V53" s="92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5</v>
      </c>
      <c r="D54" s="91">
        <v>50000</v>
      </c>
      <c r="E54" s="91">
        <v>0</v>
      </c>
      <c r="F54" s="91">
        <v>0</v>
      </c>
      <c r="G54" s="91">
        <v>0</v>
      </c>
      <c r="H54" s="91">
        <v>0</v>
      </c>
      <c r="I54" s="91">
        <v>0</v>
      </c>
      <c r="J54" s="91">
        <v>0</v>
      </c>
      <c r="K54" s="91">
        <v>1</v>
      </c>
      <c r="L54" s="92">
        <v>45400</v>
      </c>
      <c r="M54" s="92">
        <v>15</v>
      </c>
      <c r="N54" s="92">
        <v>75000</v>
      </c>
      <c r="O54" s="92">
        <v>0</v>
      </c>
      <c r="P54" s="92">
        <v>0</v>
      </c>
      <c r="Q54" s="92">
        <v>0</v>
      </c>
      <c r="R54" s="99">
        <v>0</v>
      </c>
      <c r="S54" s="99">
        <v>0</v>
      </c>
      <c r="T54" s="99">
        <v>0</v>
      </c>
      <c r="U54" s="92">
        <v>0</v>
      </c>
      <c r="V54" s="92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14</v>
      </c>
      <c r="D55" s="107">
        <v>84000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92">
        <v>49</v>
      </c>
      <c r="N55" s="92">
        <v>970515</v>
      </c>
      <c r="O55" s="92">
        <v>0</v>
      </c>
      <c r="P55" s="92">
        <v>0</v>
      </c>
      <c r="Q55" s="92">
        <v>0</v>
      </c>
      <c r="R55" s="99">
        <v>0</v>
      </c>
      <c r="S55" s="99">
        <v>0</v>
      </c>
      <c r="T55" s="99">
        <v>0</v>
      </c>
      <c r="U55" s="92">
        <v>0</v>
      </c>
      <c r="V55" s="92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2">
        <v>0</v>
      </c>
      <c r="M56" s="92">
        <v>0</v>
      </c>
      <c r="N56" s="92">
        <v>0</v>
      </c>
      <c r="O56" s="92">
        <v>0</v>
      </c>
      <c r="P56" s="92">
        <v>0</v>
      </c>
      <c r="Q56" s="92">
        <v>0</v>
      </c>
      <c r="R56" s="99">
        <v>0</v>
      </c>
      <c r="S56" s="99">
        <v>0</v>
      </c>
      <c r="T56" s="99">
        <v>0</v>
      </c>
      <c r="U56" s="92">
        <v>0</v>
      </c>
      <c r="V56" s="92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1</v>
      </c>
      <c r="D57" s="91">
        <v>10000</v>
      </c>
      <c r="E57" s="91">
        <v>0</v>
      </c>
      <c r="F57" s="91">
        <v>0</v>
      </c>
      <c r="G57" s="91">
        <v>0</v>
      </c>
      <c r="H57" s="91">
        <v>0</v>
      </c>
      <c r="I57" s="91">
        <v>0</v>
      </c>
      <c r="J57" s="91">
        <v>0</v>
      </c>
      <c r="K57" s="91">
        <v>0</v>
      </c>
      <c r="L57" s="92">
        <v>0</v>
      </c>
      <c r="M57" s="92">
        <v>12</v>
      </c>
      <c r="N57" s="92">
        <v>300000</v>
      </c>
      <c r="O57" s="92">
        <v>0</v>
      </c>
      <c r="P57" s="92">
        <v>0</v>
      </c>
      <c r="Q57" s="92">
        <v>0</v>
      </c>
      <c r="R57" s="99">
        <v>0</v>
      </c>
      <c r="S57" s="99">
        <v>0</v>
      </c>
      <c r="T57" s="99">
        <v>0</v>
      </c>
      <c r="U57" s="92">
        <v>0</v>
      </c>
      <c r="V57" s="92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1">
        <v>0</v>
      </c>
      <c r="I58" s="91">
        <v>24</v>
      </c>
      <c r="J58" s="91">
        <v>72000</v>
      </c>
      <c r="K58" s="91">
        <v>0</v>
      </c>
      <c r="L58" s="92">
        <v>0</v>
      </c>
      <c r="M58" s="92">
        <v>18</v>
      </c>
      <c r="N58" s="92">
        <v>528250</v>
      </c>
      <c r="O58" s="92">
        <v>0</v>
      </c>
      <c r="P58" s="92">
        <v>0</v>
      </c>
      <c r="Q58" s="92">
        <v>0</v>
      </c>
      <c r="R58" s="99">
        <v>0</v>
      </c>
      <c r="S58" s="99">
        <v>0</v>
      </c>
      <c r="T58" s="99">
        <v>0</v>
      </c>
      <c r="U58" s="92">
        <v>0</v>
      </c>
      <c r="V58" s="92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2">
        <v>0</v>
      </c>
      <c r="M59" s="92">
        <v>12</v>
      </c>
      <c r="N59" s="92">
        <v>130000</v>
      </c>
      <c r="O59" s="92">
        <v>0</v>
      </c>
      <c r="P59" s="92">
        <v>0</v>
      </c>
      <c r="Q59" s="92">
        <v>0</v>
      </c>
      <c r="R59" s="99">
        <v>0</v>
      </c>
      <c r="S59" s="99">
        <v>0</v>
      </c>
      <c r="T59" s="99">
        <v>0</v>
      </c>
      <c r="U59" s="92">
        <v>0</v>
      </c>
      <c r="V59" s="92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2">
        <v>0</v>
      </c>
      <c r="M60" s="92">
        <v>0</v>
      </c>
      <c r="N60" s="92">
        <v>0</v>
      </c>
      <c r="O60" s="92">
        <v>0</v>
      </c>
      <c r="P60" s="92">
        <v>0</v>
      </c>
      <c r="Q60" s="92">
        <v>0</v>
      </c>
      <c r="R60" s="99">
        <v>0</v>
      </c>
      <c r="S60" s="99">
        <v>0</v>
      </c>
      <c r="T60" s="99">
        <v>0</v>
      </c>
      <c r="U60" s="92">
        <v>0</v>
      </c>
      <c r="V60" s="92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0</v>
      </c>
      <c r="D61" s="96">
        <v>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7">
        <v>0</v>
      </c>
      <c r="M61" s="97">
        <v>0</v>
      </c>
      <c r="N61" s="97">
        <v>0</v>
      </c>
      <c r="O61" s="97">
        <v>0</v>
      </c>
      <c r="P61" s="97">
        <v>0</v>
      </c>
      <c r="Q61" s="97">
        <v>0</v>
      </c>
      <c r="R61" s="101">
        <v>0</v>
      </c>
      <c r="S61" s="101">
        <v>0</v>
      </c>
      <c r="T61" s="101">
        <v>0</v>
      </c>
      <c r="U61" s="97">
        <v>0</v>
      </c>
      <c r="V61" s="97">
        <v>0</v>
      </c>
      <c r="W61" s="97">
        <v>0</v>
      </c>
    </row>
    <row r="62" spans="1:23" x14ac:dyDescent="0.2">
      <c r="A62" s="59" t="s">
        <v>181</v>
      </c>
    </row>
    <row r="63" spans="1:23" x14ac:dyDescent="0.2">
      <c r="A63" t="s">
        <v>0</v>
      </c>
    </row>
    <row r="65" spans="1:27" s="60" customFormat="1" ht="20.45" customHeight="1" x14ac:dyDescent="0.2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</row>
    <row r="66" spans="1:27" s="60" customFormat="1" ht="19.5" x14ac:dyDescent="0.2">
      <c r="A66" s="120" t="s">
        <v>248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customHeight="1" x14ac:dyDescent="0.2">
      <c r="A67" s="133" t="s">
        <v>193</v>
      </c>
      <c r="B67" s="134"/>
      <c r="C67" s="143" t="s">
        <v>131</v>
      </c>
      <c r="D67" s="139"/>
      <c r="E67" s="139" t="s">
        <v>132</v>
      </c>
      <c r="F67" s="139"/>
      <c r="G67" s="139" t="s">
        <v>133</v>
      </c>
      <c r="H67" s="139"/>
      <c r="I67" s="140" t="s">
        <v>134</v>
      </c>
      <c r="J67" s="141"/>
      <c r="K67" s="139" t="s">
        <v>136</v>
      </c>
      <c r="L67" s="139"/>
      <c r="M67" s="139" t="s">
        <v>207</v>
      </c>
      <c r="N67" s="139"/>
      <c r="O67" s="139" t="s">
        <v>139</v>
      </c>
      <c r="P67" s="139"/>
      <c r="Q67" s="139" t="s">
        <v>140</v>
      </c>
      <c r="R67" s="139"/>
      <c r="S67" s="140" t="s">
        <v>141</v>
      </c>
      <c r="T67" s="142"/>
      <c r="U67" s="141"/>
      <c r="V67" s="139" t="s">
        <v>142</v>
      </c>
      <c r="W67" s="140"/>
    </row>
    <row r="68" spans="1:27" s="8" customFormat="1" ht="13.9" customHeight="1" x14ac:dyDescent="0.2">
      <c r="A68" s="135"/>
      <c r="B68" s="136"/>
      <c r="C68" s="109" t="s">
        <v>47</v>
      </c>
      <c r="D68" s="109" t="s">
        <v>143</v>
      </c>
      <c r="E68" s="109" t="s">
        <v>48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15" t="s">
        <v>129</v>
      </c>
      <c r="L68" s="115" t="s">
        <v>147</v>
      </c>
      <c r="M68" s="115" t="s">
        <v>49</v>
      </c>
      <c r="N68" s="115" t="s">
        <v>148</v>
      </c>
      <c r="O68" s="109" t="s">
        <v>48</v>
      </c>
      <c r="P68" s="115" t="s">
        <v>149</v>
      </c>
      <c r="Q68" s="109" t="s">
        <v>48</v>
      </c>
      <c r="R68" s="115" t="s">
        <v>150</v>
      </c>
      <c r="S68" s="109" t="s">
        <v>50</v>
      </c>
      <c r="T68" s="109" t="s">
        <v>48</v>
      </c>
      <c r="U68" s="115" t="s">
        <v>151</v>
      </c>
      <c r="V68" s="109" t="s">
        <v>48</v>
      </c>
      <c r="W68" s="119" t="s">
        <v>152</v>
      </c>
    </row>
    <row r="69" spans="1:27" s="20" customFormat="1" ht="33.75" customHeight="1" x14ac:dyDescent="0.2">
      <c r="A69" s="137"/>
      <c r="B69" s="138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2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x14ac:dyDescent="0.2">
      <c r="A70" s="79" t="s">
        <v>96</v>
      </c>
      <c r="B70" s="56" t="s">
        <v>3</v>
      </c>
      <c r="C70" s="111">
        <v>450</v>
      </c>
      <c r="D70" s="111">
        <v>1837540</v>
      </c>
      <c r="E70" s="111">
        <v>204</v>
      </c>
      <c r="F70" s="111">
        <v>2413156</v>
      </c>
      <c r="G70" s="111">
        <v>5290</v>
      </c>
      <c r="H70" s="111">
        <v>9701713</v>
      </c>
      <c r="I70" s="111">
        <v>1096</v>
      </c>
      <c r="J70" s="111">
        <v>3725100</v>
      </c>
      <c r="K70" s="111">
        <v>59</v>
      </c>
      <c r="L70" s="111">
        <v>4550401</v>
      </c>
      <c r="M70" s="111">
        <v>879</v>
      </c>
      <c r="N70" s="104">
        <v>23357950</v>
      </c>
      <c r="O70" s="104">
        <v>66</v>
      </c>
      <c r="P70" s="104">
        <v>1387368</v>
      </c>
      <c r="Q70" s="104">
        <v>18653</v>
      </c>
      <c r="R70" s="104">
        <v>30750661</v>
      </c>
      <c r="S70" s="104">
        <v>247805</v>
      </c>
      <c r="T70" s="112">
        <v>212477</v>
      </c>
      <c r="U70" s="112">
        <v>411730593</v>
      </c>
      <c r="V70" s="112">
        <v>12</v>
      </c>
      <c r="W70" s="104">
        <v>9000</v>
      </c>
      <c r="Y70" s="69"/>
      <c r="Z70" s="69"/>
      <c r="AA70" s="69"/>
    </row>
    <row r="71" spans="1:27" s="6" customFormat="1" x14ac:dyDescent="0.2">
      <c r="A71" s="8" t="s">
        <v>84</v>
      </c>
      <c r="B71" s="57" t="s">
        <v>85</v>
      </c>
      <c r="C71" s="91">
        <v>2</v>
      </c>
      <c r="D71" s="91">
        <v>40800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39</v>
      </c>
      <c r="N71" s="92">
        <v>1165000</v>
      </c>
      <c r="O71" s="92">
        <v>0</v>
      </c>
      <c r="P71" s="92">
        <v>0</v>
      </c>
      <c r="Q71" s="92">
        <v>0</v>
      </c>
      <c r="R71" s="92">
        <v>0</v>
      </c>
      <c r="S71" s="92">
        <v>24223</v>
      </c>
      <c r="T71" s="99">
        <v>44139</v>
      </c>
      <c r="U71" s="99">
        <v>24434035</v>
      </c>
      <c r="V71" s="99">
        <v>0</v>
      </c>
      <c r="W71" s="92">
        <v>0</v>
      </c>
      <c r="Y71" s="69"/>
      <c r="Z71" s="69"/>
      <c r="AA71" s="69"/>
    </row>
    <row r="72" spans="1:27" s="164" customFormat="1" x14ac:dyDescent="0.2">
      <c r="A72" s="160" t="s">
        <v>86</v>
      </c>
      <c r="B72" s="161" t="s">
        <v>87</v>
      </c>
      <c r="C72" s="107">
        <v>234</v>
      </c>
      <c r="D72" s="107">
        <v>234000</v>
      </c>
      <c r="E72" s="107">
        <v>0</v>
      </c>
      <c r="F72" s="107">
        <v>0</v>
      </c>
      <c r="G72" s="107">
        <v>0</v>
      </c>
      <c r="H72" s="107">
        <v>0</v>
      </c>
      <c r="I72" s="107">
        <v>0</v>
      </c>
      <c r="J72" s="107">
        <v>0</v>
      </c>
      <c r="K72" s="107">
        <v>33</v>
      </c>
      <c r="L72" s="107">
        <v>2312160</v>
      </c>
      <c r="M72" s="107">
        <v>205</v>
      </c>
      <c r="N72" s="162">
        <v>7795000</v>
      </c>
      <c r="O72" s="162">
        <v>0</v>
      </c>
      <c r="P72" s="162">
        <v>0</v>
      </c>
      <c r="Q72" s="162">
        <v>2378</v>
      </c>
      <c r="R72" s="162">
        <v>3473000</v>
      </c>
      <c r="S72" s="162">
        <v>39058</v>
      </c>
      <c r="T72" s="163">
        <v>0</v>
      </c>
      <c r="U72" s="163">
        <v>88329500</v>
      </c>
      <c r="V72" s="163">
        <v>12</v>
      </c>
      <c r="W72" s="162">
        <v>9000</v>
      </c>
      <c r="Y72" s="165"/>
      <c r="Z72" s="165"/>
      <c r="AA72" s="165"/>
    </row>
    <row r="73" spans="1:27" s="6" customFormat="1" x14ac:dyDescent="0.2">
      <c r="A73" s="8" t="s">
        <v>195</v>
      </c>
      <c r="B73" s="57" t="s">
        <v>88</v>
      </c>
      <c r="C73" s="91">
        <v>24</v>
      </c>
      <c r="D73" s="91">
        <v>231740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24230</v>
      </c>
      <c r="T73" s="99">
        <v>24230</v>
      </c>
      <c r="U73" s="99">
        <v>54490500</v>
      </c>
      <c r="V73" s="99">
        <v>0</v>
      </c>
      <c r="W73" s="92">
        <v>0</v>
      </c>
      <c r="Y73" s="69"/>
      <c r="Z73" s="69"/>
      <c r="AA73" s="69"/>
    </row>
    <row r="74" spans="1:27" s="6" customFormat="1" x14ac:dyDescent="0.2">
      <c r="A74" s="8" t="s">
        <v>196</v>
      </c>
      <c r="B74" s="57" t="s">
        <v>89</v>
      </c>
      <c r="C74" s="91">
        <v>44</v>
      </c>
      <c r="D74" s="91">
        <v>792000</v>
      </c>
      <c r="E74" s="91">
        <v>0</v>
      </c>
      <c r="F74" s="91">
        <v>0</v>
      </c>
      <c r="G74" s="91">
        <v>0</v>
      </c>
      <c r="H74" s="91">
        <v>0</v>
      </c>
      <c r="I74" s="91">
        <v>1009</v>
      </c>
      <c r="J74" s="91">
        <v>3569500</v>
      </c>
      <c r="K74" s="91">
        <v>0</v>
      </c>
      <c r="L74" s="91">
        <v>0</v>
      </c>
      <c r="M74" s="91">
        <v>165</v>
      </c>
      <c r="N74" s="92">
        <v>4950000</v>
      </c>
      <c r="O74" s="92">
        <v>21</v>
      </c>
      <c r="P74" s="92">
        <v>214200</v>
      </c>
      <c r="Q74" s="92">
        <v>9572</v>
      </c>
      <c r="R74" s="92">
        <v>27174000</v>
      </c>
      <c r="S74" s="92">
        <v>38929</v>
      </c>
      <c r="T74" s="99">
        <v>0</v>
      </c>
      <c r="U74" s="99">
        <v>77787500</v>
      </c>
      <c r="V74" s="99">
        <v>0</v>
      </c>
      <c r="W74" s="92">
        <v>0</v>
      </c>
      <c r="Y74" s="69"/>
      <c r="Z74" s="69"/>
      <c r="AA74" s="69"/>
    </row>
    <row r="75" spans="1:27" s="6" customFormat="1" x14ac:dyDescent="0.2">
      <c r="A75" s="8" t="s">
        <v>90</v>
      </c>
      <c r="B75" s="57" t="s">
        <v>91</v>
      </c>
      <c r="C75" s="91">
        <v>0</v>
      </c>
      <c r="D75" s="91">
        <v>0</v>
      </c>
      <c r="E75" s="91">
        <v>53</v>
      </c>
      <c r="F75" s="91">
        <v>833861</v>
      </c>
      <c r="G75" s="91">
        <v>0</v>
      </c>
      <c r="H75" s="91">
        <v>0</v>
      </c>
      <c r="I75" s="91">
        <v>39</v>
      </c>
      <c r="J75" s="91">
        <v>40400</v>
      </c>
      <c r="K75" s="91">
        <v>4</v>
      </c>
      <c r="L75" s="91">
        <v>352783</v>
      </c>
      <c r="M75" s="91">
        <v>13</v>
      </c>
      <c r="N75" s="92">
        <v>260000</v>
      </c>
      <c r="O75" s="92">
        <v>0</v>
      </c>
      <c r="P75" s="92">
        <v>0</v>
      </c>
      <c r="Q75" s="92">
        <v>0</v>
      </c>
      <c r="R75" s="92">
        <v>0</v>
      </c>
      <c r="S75" s="92">
        <v>56455</v>
      </c>
      <c r="T75" s="99">
        <v>90201</v>
      </c>
      <c r="U75" s="99">
        <v>66635487</v>
      </c>
      <c r="V75" s="99">
        <v>0</v>
      </c>
      <c r="W75" s="92">
        <v>0</v>
      </c>
      <c r="Y75" s="69"/>
      <c r="Z75" s="69"/>
      <c r="AA75" s="69"/>
    </row>
    <row r="76" spans="1:27" s="6" customFormat="1" x14ac:dyDescent="0.2">
      <c r="A76" s="8" t="s">
        <v>92</v>
      </c>
      <c r="B76" s="57" t="s">
        <v>93</v>
      </c>
      <c r="C76" s="91">
        <v>7</v>
      </c>
      <c r="D76" s="91">
        <v>35000</v>
      </c>
      <c r="E76" s="91">
        <v>78</v>
      </c>
      <c r="F76" s="91">
        <v>731100</v>
      </c>
      <c r="G76" s="91">
        <v>0</v>
      </c>
      <c r="H76" s="91">
        <v>0</v>
      </c>
      <c r="I76" s="91">
        <v>24</v>
      </c>
      <c r="J76" s="91">
        <v>43200</v>
      </c>
      <c r="K76" s="91">
        <v>0</v>
      </c>
      <c r="L76" s="91">
        <v>0</v>
      </c>
      <c r="M76" s="91">
        <v>29</v>
      </c>
      <c r="N76" s="92">
        <v>580000</v>
      </c>
      <c r="O76" s="92">
        <v>16</v>
      </c>
      <c r="P76" s="92">
        <v>480000</v>
      </c>
      <c r="Q76" s="92">
        <v>6703</v>
      </c>
      <c r="R76" s="92">
        <v>103661</v>
      </c>
      <c r="S76" s="92">
        <v>12397</v>
      </c>
      <c r="T76" s="99">
        <v>0</v>
      </c>
      <c r="U76" s="99">
        <v>29624000</v>
      </c>
      <c r="V76" s="99">
        <v>0</v>
      </c>
      <c r="W76" s="92">
        <v>0</v>
      </c>
      <c r="Y76" s="69"/>
      <c r="AA76" s="69"/>
    </row>
    <row r="77" spans="1:27" x14ac:dyDescent="0.2">
      <c r="A77" s="11" t="s">
        <v>51</v>
      </c>
      <c r="B77" s="57" t="s">
        <v>4</v>
      </c>
      <c r="C77" s="91">
        <v>5</v>
      </c>
      <c r="D77" s="91">
        <v>50000</v>
      </c>
      <c r="E77" s="91">
        <v>0</v>
      </c>
      <c r="F77" s="91">
        <v>0</v>
      </c>
      <c r="G77" s="91">
        <v>0</v>
      </c>
      <c r="H77" s="91">
        <v>0</v>
      </c>
      <c r="I77" s="91">
        <v>0</v>
      </c>
      <c r="J77" s="91">
        <v>0</v>
      </c>
      <c r="K77" s="91">
        <v>1</v>
      </c>
      <c r="L77" s="91">
        <v>98418</v>
      </c>
      <c r="M77" s="91">
        <v>36</v>
      </c>
      <c r="N77" s="92">
        <v>565000</v>
      </c>
      <c r="O77" s="92">
        <v>6</v>
      </c>
      <c r="P77" s="92">
        <v>138000</v>
      </c>
      <c r="Q77" s="92">
        <v>0</v>
      </c>
      <c r="R77" s="92">
        <v>0</v>
      </c>
      <c r="S77" s="92">
        <v>2334</v>
      </c>
      <c r="T77" s="99">
        <v>2334</v>
      </c>
      <c r="U77" s="99">
        <v>2334</v>
      </c>
      <c r="V77" s="99">
        <v>0</v>
      </c>
      <c r="W77" s="92">
        <v>0</v>
      </c>
      <c r="Y77" s="70"/>
      <c r="Z77" s="70"/>
      <c r="AA77" s="70"/>
    </row>
    <row r="78" spans="1:27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1">
        <v>0</v>
      </c>
      <c r="M78" s="91">
        <v>23</v>
      </c>
      <c r="N78" s="92">
        <v>670000</v>
      </c>
      <c r="O78" s="92">
        <v>0</v>
      </c>
      <c r="P78" s="92">
        <v>0</v>
      </c>
      <c r="Q78" s="92">
        <v>0</v>
      </c>
      <c r="R78" s="92">
        <v>0</v>
      </c>
      <c r="S78" s="92">
        <v>2898</v>
      </c>
      <c r="T78" s="99">
        <v>2898</v>
      </c>
      <c r="U78" s="99">
        <v>4335000</v>
      </c>
      <c r="V78" s="99">
        <v>0</v>
      </c>
      <c r="W78" s="92">
        <v>0</v>
      </c>
      <c r="Y78" s="70"/>
      <c r="Z78" s="70"/>
      <c r="AA78" s="70"/>
    </row>
    <row r="79" spans="1:27" x14ac:dyDescent="0.2">
      <c r="A79" s="11" t="s">
        <v>53</v>
      </c>
      <c r="B79" s="57" t="s">
        <v>6</v>
      </c>
      <c r="C79" s="91">
        <v>2</v>
      </c>
      <c r="D79" s="91">
        <v>15000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36</v>
      </c>
      <c r="N79" s="92">
        <v>1080000</v>
      </c>
      <c r="O79" s="92">
        <v>0</v>
      </c>
      <c r="P79" s="92">
        <v>0</v>
      </c>
      <c r="Q79" s="92">
        <v>0</v>
      </c>
      <c r="R79" s="92">
        <v>0</v>
      </c>
      <c r="S79" s="92">
        <v>6638</v>
      </c>
      <c r="T79" s="99">
        <v>9279</v>
      </c>
      <c r="U79" s="99">
        <v>9880604</v>
      </c>
      <c r="V79" s="99">
        <v>0</v>
      </c>
      <c r="W79" s="92">
        <v>0</v>
      </c>
      <c r="Y79" s="70"/>
      <c r="Z79" s="70"/>
      <c r="AA79" s="70"/>
    </row>
    <row r="80" spans="1:27" x14ac:dyDescent="0.2">
      <c r="A80" s="11" t="s">
        <v>54</v>
      </c>
      <c r="B80" s="57" t="s">
        <v>7</v>
      </c>
      <c r="C80" s="91">
        <v>89</v>
      </c>
      <c r="D80" s="91">
        <v>178000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2</v>
      </c>
      <c r="L80" s="91">
        <v>70000</v>
      </c>
      <c r="M80" s="91">
        <v>52</v>
      </c>
      <c r="N80" s="92">
        <v>1038000</v>
      </c>
      <c r="O80" s="92">
        <v>0</v>
      </c>
      <c r="P80" s="92">
        <v>0</v>
      </c>
      <c r="Q80" s="92">
        <v>0</v>
      </c>
      <c r="R80" s="92">
        <v>0</v>
      </c>
      <c r="S80" s="92">
        <v>12856</v>
      </c>
      <c r="T80" s="99">
        <v>12856</v>
      </c>
      <c r="U80" s="99">
        <v>12856000</v>
      </c>
      <c r="V80" s="99">
        <v>0</v>
      </c>
      <c r="W80" s="92">
        <v>0</v>
      </c>
      <c r="Y80" s="70"/>
      <c r="Z80" s="70"/>
      <c r="AA80" s="70"/>
    </row>
    <row r="81" spans="1:27" x14ac:dyDescent="0.2">
      <c r="A81" s="11" t="s">
        <v>55</v>
      </c>
      <c r="B81" s="57" t="s">
        <v>8</v>
      </c>
      <c r="C81" s="91">
        <v>2</v>
      </c>
      <c r="D81" s="91">
        <v>20000</v>
      </c>
      <c r="E81" s="91">
        <v>6</v>
      </c>
      <c r="F81" s="91">
        <v>68400</v>
      </c>
      <c r="G81" s="91">
        <v>0</v>
      </c>
      <c r="H81" s="91">
        <v>0</v>
      </c>
      <c r="I81" s="91">
        <v>0</v>
      </c>
      <c r="J81" s="91">
        <v>0</v>
      </c>
      <c r="K81" s="91">
        <v>8</v>
      </c>
      <c r="L81" s="91">
        <v>800000</v>
      </c>
      <c r="M81" s="91">
        <v>29</v>
      </c>
      <c r="N81" s="92">
        <v>868700</v>
      </c>
      <c r="O81" s="92">
        <v>0</v>
      </c>
      <c r="P81" s="92">
        <v>0</v>
      </c>
      <c r="Q81" s="92">
        <v>0</v>
      </c>
      <c r="R81" s="92">
        <v>0</v>
      </c>
      <c r="S81" s="92">
        <v>0</v>
      </c>
      <c r="T81" s="99">
        <v>1364</v>
      </c>
      <c r="U81" s="99">
        <v>2046000</v>
      </c>
      <c r="V81" s="99">
        <v>0</v>
      </c>
      <c r="W81" s="92">
        <v>0</v>
      </c>
      <c r="Z81" s="70"/>
      <c r="AA81" s="70"/>
    </row>
    <row r="82" spans="1:27" x14ac:dyDescent="0.2">
      <c r="A82" s="11" t="s">
        <v>56</v>
      </c>
      <c r="B82" s="57" t="s">
        <v>9</v>
      </c>
      <c r="C82" s="91">
        <v>10</v>
      </c>
      <c r="D82" s="91">
        <v>50000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7</v>
      </c>
      <c r="L82" s="91">
        <v>657040</v>
      </c>
      <c r="M82" s="91">
        <v>62</v>
      </c>
      <c r="N82" s="92">
        <v>810000</v>
      </c>
      <c r="O82" s="92">
        <v>0</v>
      </c>
      <c r="P82" s="92">
        <v>0</v>
      </c>
      <c r="Q82" s="92">
        <v>0</v>
      </c>
      <c r="R82" s="92">
        <v>0</v>
      </c>
      <c r="S82" s="92">
        <v>5270</v>
      </c>
      <c r="T82" s="99">
        <v>8849</v>
      </c>
      <c r="U82" s="99">
        <v>3377558</v>
      </c>
      <c r="V82" s="99">
        <v>0</v>
      </c>
      <c r="W82" s="92">
        <v>0</v>
      </c>
      <c r="Y82" s="70"/>
      <c r="Z82" s="70"/>
      <c r="AA82" s="70"/>
    </row>
    <row r="83" spans="1:27" x14ac:dyDescent="0.2">
      <c r="A83" s="11" t="s">
        <v>57</v>
      </c>
      <c r="B83" s="57" t="s">
        <v>10</v>
      </c>
      <c r="C83" s="91">
        <v>0</v>
      </c>
      <c r="D83" s="91">
        <v>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29</v>
      </c>
      <c r="N83" s="92">
        <v>298000</v>
      </c>
      <c r="O83" s="92">
        <v>0</v>
      </c>
      <c r="P83" s="92">
        <v>0</v>
      </c>
      <c r="Q83" s="92">
        <v>0</v>
      </c>
      <c r="R83" s="92">
        <v>0</v>
      </c>
      <c r="S83" s="92">
        <v>1731</v>
      </c>
      <c r="T83" s="99">
        <v>1731</v>
      </c>
      <c r="U83" s="99">
        <v>1731000</v>
      </c>
      <c r="V83" s="99">
        <v>0</v>
      </c>
      <c r="W83" s="92">
        <v>0</v>
      </c>
      <c r="Y83" s="70"/>
      <c r="Z83" s="70"/>
      <c r="AA83" s="70"/>
    </row>
    <row r="84" spans="1:27" x14ac:dyDescent="0.2">
      <c r="A84" s="11" t="s">
        <v>58</v>
      </c>
      <c r="B84" s="57" t="s">
        <v>11</v>
      </c>
      <c r="C84" s="91">
        <v>7</v>
      </c>
      <c r="D84" s="91">
        <v>35000</v>
      </c>
      <c r="E84" s="91">
        <v>54</v>
      </c>
      <c r="F84" s="91">
        <v>699780</v>
      </c>
      <c r="G84" s="91">
        <v>4388</v>
      </c>
      <c r="H84" s="91">
        <v>1808713</v>
      </c>
      <c r="I84" s="91">
        <v>0</v>
      </c>
      <c r="J84" s="91">
        <v>0</v>
      </c>
      <c r="K84" s="91">
        <v>2</v>
      </c>
      <c r="L84" s="91">
        <v>60000</v>
      </c>
      <c r="M84" s="91">
        <v>42</v>
      </c>
      <c r="N84" s="92">
        <v>468000</v>
      </c>
      <c r="O84" s="92">
        <v>23</v>
      </c>
      <c r="P84" s="92">
        <v>555168</v>
      </c>
      <c r="Q84" s="92">
        <v>0</v>
      </c>
      <c r="R84" s="92">
        <v>0</v>
      </c>
      <c r="S84" s="92">
        <v>7545</v>
      </c>
      <c r="T84" s="99">
        <v>0</v>
      </c>
      <c r="U84" s="99">
        <v>11317500</v>
      </c>
      <c r="V84" s="99">
        <v>0</v>
      </c>
      <c r="W84" s="92">
        <v>0</v>
      </c>
    </row>
    <row r="85" spans="1:27" x14ac:dyDescent="0.2">
      <c r="A85" s="11" t="s">
        <v>59</v>
      </c>
      <c r="B85" s="57" t="s">
        <v>12</v>
      </c>
      <c r="C85" s="91">
        <v>4</v>
      </c>
      <c r="D85" s="91">
        <v>40000</v>
      </c>
      <c r="E85" s="91">
        <v>0</v>
      </c>
      <c r="F85" s="91">
        <v>0</v>
      </c>
      <c r="G85" s="91">
        <v>0</v>
      </c>
      <c r="H85" s="91">
        <v>0</v>
      </c>
      <c r="I85" s="91">
        <v>0</v>
      </c>
      <c r="J85" s="91">
        <v>0</v>
      </c>
      <c r="K85" s="91">
        <v>0</v>
      </c>
      <c r="L85" s="91">
        <v>0</v>
      </c>
      <c r="M85" s="91">
        <v>0</v>
      </c>
      <c r="N85" s="92">
        <v>0</v>
      </c>
      <c r="O85" s="92">
        <v>0</v>
      </c>
      <c r="P85" s="92">
        <v>0</v>
      </c>
      <c r="Q85" s="92">
        <v>0</v>
      </c>
      <c r="R85" s="92">
        <v>0</v>
      </c>
      <c r="S85" s="92">
        <v>0</v>
      </c>
      <c r="T85" s="99">
        <v>39</v>
      </c>
      <c r="U85" s="99">
        <v>454000</v>
      </c>
      <c r="V85" s="99">
        <v>0</v>
      </c>
      <c r="W85" s="92">
        <v>0</v>
      </c>
      <c r="Y85" s="70"/>
      <c r="Z85" s="70"/>
      <c r="AA85" s="70"/>
    </row>
    <row r="86" spans="1:27" x14ac:dyDescent="0.2">
      <c r="A86" s="11" t="s">
        <v>60</v>
      </c>
      <c r="B86" s="57" t="s">
        <v>13</v>
      </c>
      <c r="C86" s="107">
        <v>14</v>
      </c>
      <c r="D86" s="107">
        <v>84000</v>
      </c>
      <c r="E86" s="107">
        <v>0</v>
      </c>
      <c r="F86" s="107">
        <v>0</v>
      </c>
      <c r="G86" s="107">
        <v>0</v>
      </c>
      <c r="H86" s="107">
        <v>0</v>
      </c>
      <c r="I86" s="107">
        <v>0</v>
      </c>
      <c r="J86" s="107">
        <v>0</v>
      </c>
      <c r="K86" s="107">
        <v>2</v>
      </c>
      <c r="L86" s="107">
        <v>200000</v>
      </c>
      <c r="M86" s="107">
        <v>44</v>
      </c>
      <c r="N86" s="107">
        <v>880000</v>
      </c>
      <c r="O86" s="92">
        <v>0</v>
      </c>
      <c r="P86" s="92">
        <v>0</v>
      </c>
      <c r="Q86" s="92">
        <v>0</v>
      </c>
      <c r="R86" s="92">
        <v>0</v>
      </c>
      <c r="S86" s="92">
        <v>7171</v>
      </c>
      <c r="T86" s="99">
        <v>7171</v>
      </c>
      <c r="U86" s="99">
        <v>5737200</v>
      </c>
      <c r="V86" s="99">
        <v>0</v>
      </c>
      <c r="W86" s="92">
        <v>0</v>
      </c>
    </row>
    <row r="87" spans="1:27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7</v>
      </c>
      <c r="F87" s="91">
        <v>71015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9">
        <v>0</v>
      </c>
      <c r="U87" s="99">
        <v>0</v>
      </c>
      <c r="V87" s="99">
        <v>0</v>
      </c>
      <c r="W87" s="92">
        <v>0</v>
      </c>
      <c r="Y87" s="70"/>
      <c r="Z87" s="70"/>
      <c r="AA87" s="70"/>
    </row>
    <row r="88" spans="1:27" x14ac:dyDescent="0.2">
      <c r="A88" s="11" t="s">
        <v>62</v>
      </c>
      <c r="B88" s="57" t="s">
        <v>15</v>
      </c>
      <c r="C88" s="91">
        <v>4</v>
      </c>
      <c r="D88" s="91">
        <v>20000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1">
        <v>0</v>
      </c>
      <c r="M88" s="91">
        <v>30</v>
      </c>
      <c r="N88" s="92">
        <v>750000</v>
      </c>
      <c r="O88" s="92">
        <v>0</v>
      </c>
      <c r="P88" s="92">
        <v>0</v>
      </c>
      <c r="Q88" s="92">
        <v>0</v>
      </c>
      <c r="R88" s="92">
        <v>0</v>
      </c>
      <c r="S88" s="92">
        <v>4141</v>
      </c>
      <c r="T88" s="99">
        <v>4141</v>
      </c>
      <c r="U88" s="99">
        <v>11618500</v>
      </c>
      <c r="V88" s="99">
        <v>0</v>
      </c>
      <c r="W88" s="92">
        <v>0</v>
      </c>
      <c r="Y88" s="70"/>
      <c r="Z88" s="70"/>
      <c r="AA88" s="70"/>
    </row>
    <row r="89" spans="1:27" x14ac:dyDescent="0.2">
      <c r="A89" s="11" t="s">
        <v>63</v>
      </c>
      <c r="B89" s="57" t="s">
        <v>16</v>
      </c>
      <c r="C89" s="91">
        <v>0</v>
      </c>
      <c r="D89" s="91">
        <v>0</v>
      </c>
      <c r="E89" s="91">
        <v>6</v>
      </c>
      <c r="F89" s="91">
        <v>9000</v>
      </c>
      <c r="G89" s="91">
        <v>902</v>
      </c>
      <c r="H89" s="91">
        <v>7893000</v>
      </c>
      <c r="I89" s="91">
        <v>24</v>
      </c>
      <c r="J89" s="91">
        <v>72000</v>
      </c>
      <c r="K89" s="91">
        <v>0</v>
      </c>
      <c r="L89" s="91">
        <v>0</v>
      </c>
      <c r="M89" s="91">
        <v>37</v>
      </c>
      <c r="N89" s="92">
        <v>1098250</v>
      </c>
      <c r="O89" s="92">
        <v>0</v>
      </c>
      <c r="P89" s="92">
        <v>0</v>
      </c>
      <c r="Q89" s="92">
        <v>0</v>
      </c>
      <c r="R89" s="92">
        <v>0</v>
      </c>
      <c r="S89" s="92">
        <v>399</v>
      </c>
      <c r="T89" s="99">
        <v>1078</v>
      </c>
      <c r="U89" s="99">
        <v>608375</v>
      </c>
      <c r="V89" s="99">
        <v>0</v>
      </c>
      <c r="W89" s="92">
        <v>0</v>
      </c>
      <c r="Y89" s="70"/>
      <c r="Z89" s="70"/>
      <c r="AA89" s="70"/>
    </row>
    <row r="90" spans="1:27" x14ac:dyDescent="0.2">
      <c r="A90" s="11" t="s">
        <v>64</v>
      </c>
      <c r="B90" s="57" t="s">
        <v>17</v>
      </c>
      <c r="C90" s="91">
        <v>2</v>
      </c>
      <c r="D90" s="91">
        <v>12000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8</v>
      </c>
      <c r="N90" s="92">
        <v>82000</v>
      </c>
      <c r="O90" s="92">
        <v>0</v>
      </c>
      <c r="P90" s="92">
        <v>0</v>
      </c>
      <c r="Q90" s="92">
        <v>0</v>
      </c>
      <c r="R90" s="92">
        <v>0</v>
      </c>
      <c r="S90" s="92">
        <v>1185</v>
      </c>
      <c r="T90" s="99">
        <v>1823</v>
      </c>
      <c r="U90" s="99">
        <v>5451000</v>
      </c>
      <c r="V90" s="99">
        <v>0</v>
      </c>
      <c r="W90" s="92">
        <v>0</v>
      </c>
      <c r="AA90" s="70"/>
    </row>
    <row r="91" spans="1:27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222</v>
      </c>
      <c r="T91" s="99">
        <v>221</v>
      </c>
      <c r="U91" s="99">
        <v>666000</v>
      </c>
      <c r="V91" s="99">
        <v>0</v>
      </c>
      <c r="W91" s="92">
        <v>0</v>
      </c>
    </row>
    <row r="92" spans="1:27" x14ac:dyDescent="0.2">
      <c r="A92" s="12" t="s">
        <v>66</v>
      </c>
      <c r="B92" s="58" t="s">
        <v>19</v>
      </c>
      <c r="C92" s="96">
        <v>0</v>
      </c>
      <c r="D92" s="96">
        <v>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7">
        <v>0</v>
      </c>
      <c r="O92" s="97">
        <v>0</v>
      </c>
      <c r="P92" s="97">
        <v>0</v>
      </c>
      <c r="Q92" s="97">
        <v>0</v>
      </c>
      <c r="R92" s="97">
        <v>0</v>
      </c>
      <c r="S92" s="97">
        <v>123</v>
      </c>
      <c r="T92" s="101">
        <v>123</v>
      </c>
      <c r="U92" s="101">
        <v>348500</v>
      </c>
      <c r="V92" s="101">
        <v>0</v>
      </c>
      <c r="W92" s="97">
        <v>0</v>
      </c>
    </row>
    <row r="93" spans="1:27" x14ac:dyDescent="0.2">
      <c r="A93" s="59" t="s">
        <v>181</v>
      </c>
    </row>
    <row r="94" spans="1:27" x14ac:dyDescent="0.2">
      <c r="A94" t="s">
        <v>0</v>
      </c>
    </row>
    <row r="96" spans="1:27" s="60" customFormat="1" ht="20.45" hidden="1" customHeight="1" x14ac:dyDescent="0.2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</row>
    <row r="97" spans="1:23" s="60" customFormat="1" ht="19.5" hidden="1" x14ac:dyDescent="0.2">
      <c r="A97" s="120" t="s">
        <v>250</v>
      </c>
    </row>
    <row r="98" spans="1:23" s="8" customFormat="1" ht="37.15" hidden="1" customHeight="1" x14ac:dyDescent="0.2">
      <c r="A98" s="133" t="s">
        <v>193</v>
      </c>
      <c r="B98" s="134"/>
      <c r="C98" s="139" t="s">
        <v>131</v>
      </c>
      <c r="D98" s="139"/>
      <c r="E98" s="139" t="s">
        <v>132</v>
      </c>
      <c r="F98" s="139"/>
      <c r="G98" s="139" t="s">
        <v>133</v>
      </c>
      <c r="H98" s="139"/>
      <c r="I98" s="140" t="s">
        <v>134</v>
      </c>
      <c r="J98" s="141"/>
      <c r="K98" s="139" t="s">
        <v>136</v>
      </c>
      <c r="L98" s="139"/>
      <c r="M98" s="139" t="s">
        <v>137</v>
      </c>
      <c r="N98" s="139"/>
      <c r="O98" s="139" t="s">
        <v>139</v>
      </c>
      <c r="P98" s="139"/>
      <c r="Q98" s="139" t="s">
        <v>140</v>
      </c>
      <c r="R98" s="139"/>
      <c r="S98" s="140" t="s">
        <v>141</v>
      </c>
      <c r="T98" s="142"/>
      <c r="U98" s="141"/>
      <c r="V98" s="139" t="s">
        <v>142</v>
      </c>
      <c r="W98" s="140"/>
    </row>
    <row r="99" spans="1:23" s="8" customFormat="1" ht="13.9" hidden="1" customHeight="1" x14ac:dyDescent="0.2">
      <c r="A99" s="135"/>
      <c r="B99" s="136"/>
      <c r="C99" s="109" t="s">
        <v>47</v>
      </c>
      <c r="D99" s="109" t="s">
        <v>143</v>
      </c>
      <c r="E99" s="109" t="s">
        <v>48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15" t="s">
        <v>129</v>
      </c>
      <c r="L99" s="115" t="s">
        <v>147</v>
      </c>
      <c r="M99" s="115" t="s">
        <v>49</v>
      </c>
      <c r="N99" s="115" t="s">
        <v>148</v>
      </c>
      <c r="O99" s="109" t="s">
        <v>48</v>
      </c>
      <c r="P99" s="115" t="s">
        <v>149</v>
      </c>
      <c r="Q99" s="109" t="s">
        <v>48</v>
      </c>
      <c r="R99" s="115" t="s">
        <v>150</v>
      </c>
      <c r="S99" s="109" t="s">
        <v>50</v>
      </c>
      <c r="T99" s="109" t="s">
        <v>48</v>
      </c>
      <c r="U99" s="115" t="s">
        <v>151</v>
      </c>
      <c r="V99" s="109" t="s">
        <v>48</v>
      </c>
      <c r="W99" s="119" t="s">
        <v>152</v>
      </c>
    </row>
    <row r="100" spans="1:23" s="20" customFormat="1" ht="34.15" hidden="1" customHeight="1" x14ac:dyDescent="0.2">
      <c r="A100" s="137"/>
      <c r="B100" s="138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2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hidden="1" x14ac:dyDescent="0.2">
      <c r="A101" s="79" t="s">
        <v>96</v>
      </c>
      <c r="B101" s="56" t="s">
        <v>3</v>
      </c>
      <c r="C101" s="111"/>
      <c r="D101" s="111"/>
      <c r="E101" s="111"/>
      <c r="F101" s="111"/>
      <c r="G101" s="111"/>
      <c r="H101" s="111"/>
      <c r="I101" s="111"/>
      <c r="J101" s="111"/>
      <c r="K101" s="111"/>
      <c r="L101" s="104"/>
      <c r="M101" s="104"/>
      <c r="N101" s="104"/>
      <c r="O101" s="104"/>
      <c r="P101" s="104"/>
      <c r="Q101" s="104"/>
      <c r="R101" s="112"/>
      <c r="S101" s="112"/>
      <c r="T101" s="112"/>
      <c r="U101" s="104"/>
      <c r="V101" s="104"/>
      <c r="W101" s="104"/>
    </row>
    <row r="102" spans="1:23" s="6" customFormat="1" hidden="1" x14ac:dyDescent="0.2">
      <c r="A102" s="8" t="s">
        <v>84</v>
      </c>
      <c r="B102" s="57" t="s">
        <v>85</v>
      </c>
      <c r="C102" s="91"/>
      <c r="D102" s="91"/>
      <c r="E102" s="91"/>
      <c r="F102" s="91"/>
      <c r="G102" s="91"/>
      <c r="H102" s="91"/>
      <c r="I102" s="91"/>
      <c r="J102" s="91"/>
      <c r="K102" s="91"/>
      <c r="L102" s="92"/>
      <c r="M102" s="92"/>
      <c r="N102" s="92"/>
      <c r="O102" s="92"/>
      <c r="P102" s="92"/>
      <c r="Q102" s="92"/>
      <c r="R102" s="99"/>
      <c r="S102" s="99"/>
      <c r="T102" s="99"/>
      <c r="U102" s="92"/>
      <c r="V102" s="92"/>
      <c r="W102" s="92"/>
    </row>
    <row r="103" spans="1:23" s="6" customFormat="1" hidden="1" x14ac:dyDescent="0.2">
      <c r="A103" s="8" t="s">
        <v>86</v>
      </c>
      <c r="B103" s="57" t="s">
        <v>87</v>
      </c>
      <c r="C103" s="91"/>
      <c r="D103" s="91"/>
      <c r="E103" s="91"/>
      <c r="F103" s="91"/>
      <c r="G103" s="91"/>
      <c r="H103" s="91"/>
      <c r="I103" s="91"/>
      <c r="J103" s="91"/>
      <c r="K103" s="91"/>
      <c r="L103" s="92"/>
      <c r="M103" s="92"/>
      <c r="N103" s="92"/>
      <c r="O103" s="92"/>
      <c r="P103" s="92"/>
      <c r="Q103" s="92"/>
      <c r="R103" s="99"/>
      <c r="S103" s="99"/>
      <c r="T103" s="99"/>
      <c r="U103" s="92"/>
      <c r="V103" s="92"/>
      <c r="W103" s="92"/>
    </row>
    <row r="104" spans="1:23" s="6" customFormat="1" hidden="1" x14ac:dyDescent="0.2">
      <c r="A104" s="8" t="s">
        <v>195</v>
      </c>
      <c r="B104" s="57" t="s">
        <v>88</v>
      </c>
      <c r="C104" s="91"/>
      <c r="D104" s="91"/>
      <c r="E104" s="91"/>
      <c r="F104" s="91"/>
      <c r="G104" s="91"/>
      <c r="H104" s="91"/>
      <c r="I104" s="91"/>
      <c r="J104" s="91"/>
      <c r="K104" s="91"/>
      <c r="L104" s="92"/>
      <c r="M104" s="92"/>
      <c r="N104" s="92"/>
      <c r="O104" s="92"/>
      <c r="P104" s="92"/>
      <c r="Q104" s="92"/>
      <c r="R104" s="99"/>
      <c r="S104" s="99"/>
      <c r="T104" s="99"/>
      <c r="U104" s="92"/>
      <c r="V104" s="92"/>
      <c r="W104" s="92"/>
    </row>
    <row r="105" spans="1:23" s="6" customFormat="1" hidden="1" x14ac:dyDescent="0.2">
      <c r="A105" s="8" t="s">
        <v>196</v>
      </c>
      <c r="B105" s="57" t="s">
        <v>89</v>
      </c>
      <c r="C105" s="91"/>
      <c r="D105" s="91"/>
      <c r="E105" s="91"/>
      <c r="F105" s="91"/>
      <c r="G105" s="91"/>
      <c r="H105" s="91"/>
      <c r="I105" s="91"/>
      <c r="J105" s="91"/>
      <c r="K105" s="91"/>
      <c r="L105" s="92"/>
      <c r="M105" s="92"/>
      <c r="N105" s="92"/>
      <c r="O105" s="92"/>
      <c r="P105" s="92"/>
      <c r="Q105" s="92"/>
      <c r="R105" s="99"/>
      <c r="S105" s="99"/>
      <c r="T105" s="99"/>
      <c r="U105" s="92"/>
      <c r="V105" s="92"/>
      <c r="W105" s="92"/>
    </row>
    <row r="106" spans="1:23" s="6" customFormat="1" hidden="1" x14ac:dyDescent="0.2">
      <c r="A106" s="8" t="s">
        <v>90</v>
      </c>
      <c r="B106" s="57" t="s">
        <v>91</v>
      </c>
      <c r="C106" s="91"/>
      <c r="D106" s="91"/>
      <c r="E106" s="91"/>
      <c r="F106" s="91"/>
      <c r="G106" s="91"/>
      <c r="H106" s="91"/>
      <c r="I106" s="91"/>
      <c r="J106" s="91"/>
      <c r="K106" s="91"/>
      <c r="L106" s="92"/>
      <c r="M106" s="92"/>
      <c r="N106" s="92"/>
      <c r="O106" s="92"/>
      <c r="P106" s="92"/>
      <c r="Q106" s="92"/>
      <c r="R106" s="99"/>
      <c r="S106" s="99"/>
      <c r="T106" s="99"/>
      <c r="U106" s="92"/>
      <c r="V106" s="92"/>
      <c r="W106" s="92"/>
    </row>
    <row r="107" spans="1:23" s="6" customFormat="1" hidden="1" x14ac:dyDescent="0.2">
      <c r="A107" s="8" t="s">
        <v>92</v>
      </c>
      <c r="B107" s="57" t="s">
        <v>93</v>
      </c>
      <c r="C107" s="91"/>
      <c r="D107" s="91"/>
      <c r="E107" s="91"/>
      <c r="F107" s="91"/>
      <c r="G107" s="91"/>
      <c r="H107" s="91"/>
      <c r="I107" s="91"/>
      <c r="J107" s="91"/>
      <c r="K107" s="91"/>
      <c r="L107" s="92"/>
      <c r="M107" s="92"/>
      <c r="N107" s="92"/>
      <c r="O107" s="92"/>
      <c r="P107" s="92"/>
      <c r="Q107" s="92"/>
      <c r="R107" s="99"/>
      <c r="S107" s="99"/>
      <c r="T107" s="99"/>
      <c r="U107" s="92"/>
      <c r="V107" s="92"/>
      <c r="W107" s="92"/>
    </row>
    <row r="108" spans="1:23" hidden="1" x14ac:dyDescent="0.2">
      <c r="A108" s="11" t="s">
        <v>51</v>
      </c>
      <c r="B108" s="57" t="s">
        <v>4</v>
      </c>
      <c r="C108" s="91"/>
      <c r="D108" s="91"/>
      <c r="E108" s="91"/>
      <c r="F108" s="91"/>
      <c r="G108" s="91"/>
      <c r="H108" s="91"/>
      <c r="I108" s="91"/>
      <c r="J108" s="91"/>
      <c r="K108" s="91"/>
      <c r="L108" s="92"/>
      <c r="M108" s="92"/>
      <c r="N108" s="92"/>
      <c r="O108" s="92"/>
      <c r="P108" s="92"/>
      <c r="Q108" s="92"/>
      <c r="R108" s="99"/>
      <c r="S108" s="99"/>
      <c r="T108" s="99"/>
      <c r="U108" s="92"/>
      <c r="V108" s="92"/>
      <c r="W108" s="92"/>
    </row>
    <row r="109" spans="1:23" hidden="1" x14ac:dyDescent="0.2">
      <c r="A109" s="11" t="s">
        <v>52</v>
      </c>
      <c r="B109" s="57" t="s">
        <v>5</v>
      </c>
      <c r="C109" s="91"/>
      <c r="D109" s="91"/>
      <c r="E109" s="91"/>
      <c r="F109" s="91"/>
      <c r="G109" s="91"/>
      <c r="H109" s="91"/>
      <c r="I109" s="91"/>
      <c r="J109" s="91"/>
      <c r="K109" s="91"/>
      <c r="L109" s="92"/>
      <c r="M109" s="92"/>
      <c r="N109" s="92"/>
      <c r="O109" s="92"/>
      <c r="P109" s="92"/>
      <c r="Q109" s="92"/>
      <c r="R109" s="99"/>
      <c r="S109" s="99"/>
      <c r="T109" s="99"/>
      <c r="U109" s="92"/>
      <c r="V109" s="92"/>
      <c r="W109" s="92"/>
    </row>
    <row r="110" spans="1:23" hidden="1" x14ac:dyDescent="0.2">
      <c r="A110" s="11" t="s">
        <v>53</v>
      </c>
      <c r="B110" s="57" t="s">
        <v>6</v>
      </c>
      <c r="C110" s="91"/>
      <c r="D110" s="91"/>
      <c r="E110" s="91"/>
      <c r="F110" s="91"/>
      <c r="G110" s="91"/>
      <c r="H110" s="91"/>
      <c r="I110" s="91"/>
      <c r="J110" s="91"/>
      <c r="K110" s="91"/>
      <c r="L110" s="92"/>
      <c r="M110" s="92"/>
      <c r="N110" s="92"/>
      <c r="O110" s="92"/>
      <c r="P110" s="92"/>
      <c r="Q110" s="92"/>
      <c r="R110" s="99"/>
      <c r="S110" s="99"/>
      <c r="T110" s="99"/>
      <c r="U110" s="92"/>
      <c r="V110" s="92"/>
      <c r="W110" s="92"/>
    </row>
    <row r="111" spans="1:23" hidden="1" x14ac:dyDescent="0.2">
      <c r="A111" s="11" t="s">
        <v>54</v>
      </c>
      <c r="B111" s="57" t="s">
        <v>7</v>
      </c>
      <c r="C111" s="91"/>
      <c r="D111" s="91"/>
      <c r="E111" s="91"/>
      <c r="F111" s="91"/>
      <c r="G111" s="91"/>
      <c r="H111" s="91"/>
      <c r="I111" s="91"/>
      <c r="J111" s="91"/>
      <c r="K111" s="91"/>
      <c r="L111" s="92"/>
      <c r="M111" s="92"/>
      <c r="N111" s="92"/>
      <c r="O111" s="92"/>
      <c r="P111" s="92"/>
      <c r="Q111" s="92"/>
      <c r="R111" s="99"/>
      <c r="S111" s="99"/>
      <c r="T111" s="99"/>
      <c r="U111" s="92"/>
      <c r="V111" s="92"/>
      <c r="W111" s="92"/>
    </row>
    <row r="112" spans="1:23" hidden="1" x14ac:dyDescent="0.2">
      <c r="A112" s="11" t="s">
        <v>55</v>
      </c>
      <c r="B112" s="57" t="s">
        <v>8</v>
      </c>
      <c r="C112" s="91"/>
      <c r="D112" s="91"/>
      <c r="E112" s="91"/>
      <c r="F112" s="91"/>
      <c r="G112" s="91"/>
      <c r="H112" s="91"/>
      <c r="I112" s="91"/>
      <c r="J112" s="91"/>
      <c r="K112" s="91"/>
      <c r="L112" s="92"/>
      <c r="M112" s="92"/>
      <c r="N112" s="92"/>
      <c r="O112" s="92"/>
      <c r="P112" s="92"/>
      <c r="Q112" s="92"/>
      <c r="R112" s="99"/>
      <c r="S112" s="99"/>
      <c r="T112" s="99"/>
      <c r="U112" s="92"/>
      <c r="V112" s="92"/>
      <c r="W112" s="92"/>
    </row>
    <row r="113" spans="1:23" hidden="1" x14ac:dyDescent="0.2">
      <c r="A113" s="11" t="s">
        <v>56</v>
      </c>
      <c r="B113" s="57" t="s">
        <v>9</v>
      </c>
      <c r="C113" s="91"/>
      <c r="D113" s="91"/>
      <c r="E113" s="91"/>
      <c r="F113" s="91"/>
      <c r="G113" s="91"/>
      <c r="H113" s="91"/>
      <c r="I113" s="91"/>
      <c r="J113" s="91"/>
      <c r="K113" s="91"/>
      <c r="L113" s="92"/>
      <c r="M113" s="92"/>
      <c r="N113" s="92"/>
      <c r="O113" s="92"/>
      <c r="P113" s="92"/>
      <c r="Q113" s="92"/>
      <c r="R113" s="99"/>
      <c r="S113" s="99"/>
      <c r="T113" s="99"/>
      <c r="U113" s="92"/>
      <c r="V113" s="92"/>
      <c r="W113" s="92"/>
    </row>
    <row r="114" spans="1:23" hidden="1" x14ac:dyDescent="0.2">
      <c r="A114" s="11" t="s">
        <v>57</v>
      </c>
      <c r="B114" s="57" t="s">
        <v>10</v>
      </c>
      <c r="C114" s="91"/>
      <c r="D114" s="91"/>
      <c r="E114" s="91"/>
      <c r="F114" s="91"/>
      <c r="G114" s="91"/>
      <c r="H114" s="91"/>
      <c r="I114" s="91"/>
      <c r="J114" s="91"/>
      <c r="K114" s="91"/>
      <c r="L114" s="92"/>
      <c r="M114" s="92"/>
      <c r="N114" s="92"/>
      <c r="O114" s="92"/>
      <c r="P114" s="92"/>
      <c r="Q114" s="92"/>
      <c r="R114" s="99"/>
      <c r="S114" s="99"/>
      <c r="T114" s="99"/>
      <c r="U114" s="92"/>
      <c r="V114" s="92"/>
      <c r="W114" s="92"/>
    </row>
    <row r="115" spans="1:23" hidden="1" x14ac:dyDescent="0.2">
      <c r="A115" s="11" t="s">
        <v>58</v>
      </c>
      <c r="B115" s="57" t="s">
        <v>11</v>
      </c>
      <c r="C115" s="91"/>
      <c r="D115" s="91"/>
      <c r="E115" s="91"/>
      <c r="F115" s="91"/>
      <c r="G115" s="91"/>
      <c r="H115" s="91"/>
      <c r="I115" s="91"/>
      <c r="J115" s="91"/>
      <c r="K115" s="91"/>
      <c r="L115" s="92"/>
      <c r="M115" s="92"/>
      <c r="N115" s="92"/>
      <c r="O115" s="92"/>
      <c r="P115" s="92"/>
      <c r="Q115" s="92"/>
      <c r="R115" s="99"/>
      <c r="S115" s="99"/>
      <c r="T115" s="99"/>
      <c r="U115" s="92"/>
      <c r="V115" s="92"/>
      <c r="W115" s="92"/>
    </row>
    <row r="116" spans="1:23" hidden="1" x14ac:dyDescent="0.2">
      <c r="A116" s="11" t="s">
        <v>59</v>
      </c>
      <c r="B116" s="57" t="s">
        <v>12</v>
      </c>
      <c r="C116" s="91"/>
      <c r="D116" s="91"/>
      <c r="E116" s="91"/>
      <c r="F116" s="91"/>
      <c r="G116" s="91"/>
      <c r="H116" s="91"/>
      <c r="I116" s="91"/>
      <c r="J116" s="91"/>
      <c r="K116" s="91"/>
      <c r="L116" s="92"/>
      <c r="M116" s="92"/>
      <c r="N116" s="92"/>
      <c r="O116" s="92"/>
      <c r="P116" s="92"/>
      <c r="Q116" s="92"/>
      <c r="R116" s="99"/>
      <c r="S116" s="99"/>
      <c r="T116" s="99"/>
      <c r="U116" s="92"/>
      <c r="V116" s="92"/>
      <c r="W116" s="92"/>
    </row>
    <row r="117" spans="1:23" hidden="1" x14ac:dyDescent="0.2">
      <c r="A117" s="11" t="s">
        <v>60</v>
      </c>
      <c r="B117" s="57" t="s">
        <v>13</v>
      </c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92"/>
      <c r="N117" s="92"/>
      <c r="O117" s="92"/>
      <c r="P117" s="92"/>
      <c r="Q117" s="92"/>
      <c r="R117" s="99"/>
      <c r="S117" s="99"/>
      <c r="T117" s="99"/>
      <c r="U117" s="92"/>
      <c r="V117" s="92"/>
      <c r="W117" s="92"/>
    </row>
    <row r="118" spans="1:23" hidden="1" x14ac:dyDescent="0.2">
      <c r="A118" s="11" t="s">
        <v>61</v>
      </c>
      <c r="B118" s="57" t="s">
        <v>14</v>
      </c>
      <c r="C118" s="91"/>
      <c r="D118" s="91"/>
      <c r="E118" s="91"/>
      <c r="F118" s="91"/>
      <c r="G118" s="91"/>
      <c r="H118" s="91"/>
      <c r="I118" s="91"/>
      <c r="J118" s="91"/>
      <c r="K118" s="91"/>
      <c r="L118" s="92"/>
      <c r="M118" s="92"/>
      <c r="N118" s="92"/>
      <c r="O118" s="92"/>
      <c r="P118" s="92"/>
      <c r="Q118" s="92"/>
      <c r="R118" s="99"/>
      <c r="S118" s="99"/>
      <c r="T118" s="99"/>
      <c r="U118" s="92"/>
      <c r="V118" s="92"/>
      <c r="W118" s="92"/>
    </row>
    <row r="119" spans="1:23" hidden="1" x14ac:dyDescent="0.2">
      <c r="A119" s="11" t="s">
        <v>62</v>
      </c>
      <c r="B119" s="57" t="s">
        <v>15</v>
      </c>
      <c r="C119" s="91"/>
      <c r="D119" s="91"/>
      <c r="E119" s="91"/>
      <c r="F119" s="91"/>
      <c r="G119" s="91"/>
      <c r="H119" s="91"/>
      <c r="I119" s="91"/>
      <c r="J119" s="91"/>
      <c r="K119" s="91"/>
      <c r="L119" s="92"/>
      <c r="M119" s="92"/>
      <c r="N119" s="92"/>
      <c r="O119" s="92"/>
      <c r="P119" s="92"/>
      <c r="Q119" s="92"/>
      <c r="R119" s="99"/>
      <c r="S119" s="99"/>
      <c r="T119" s="99"/>
      <c r="U119" s="92"/>
      <c r="V119" s="92"/>
      <c r="W119" s="92"/>
    </row>
    <row r="120" spans="1:23" hidden="1" x14ac:dyDescent="0.2">
      <c r="A120" s="11" t="s">
        <v>63</v>
      </c>
      <c r="B120" s="57" t="s">
        <v>16</v>
      </c>
      <c r="C120" s="91"/>
      <c r="D120" s="91"/>
      <c r="E120" s="91"/>
      <c r="F120" s="91"/>
      <c r="G120" s="91"/>
      <c r="H120" s="91"/>
      <c r="I120" s="91"/>
      <c r="J120" s="91"/>
      <c r="K120" s="91"/>
      <c r="L120" s="92"/>
      <c r="M120" s="92"/>
      <c r="N120" s="92"/>
      <c r="O120" s="92"/>
      <c r="P120" s="92"/>
      <c r="Q120" s="92"/>
      <c r="R120" s="99"/>
      <c r="S120" s="99"/>
      <c r="T120" s="99"/>
      <c r="U120" s="92"/>
      <c r="V120" s="92"/>
      <c r="W120" s="92"/>
    </row>
    <row r="121" spans="1:23" hidden="1" x14ac:dyDescent="0.2">
      <c r="A121" s="11" t="s">
        <v>64</v>
      </c>
      <c r="B121" s="57" t="s">
        <v>17</v>
      </c>
      <c r="C121" s="91"/>
      <c r="D121" s="91"/>
      <c r="E121" s="91"/>
      <c r="F121" s="91"/>
      <c r="G121" s="91"/>
      <c r="H121" s="91"/>
      <c r="I121" s="91"/>
      <c r="J121" s="91"/>
      <c r="K121" s="91"/>
      <c r="L121" s="92"/>
      <c r="M121" s="92"/>
      <c r="N121" s="92"/>
      <c r="O121" s="92"/>
      <c r="P121" s="92"/>
      <c r="Q121" s="92"/>
      <c r="R121" s="99"/>
      <c r="S121" s="99"/>
      <c r="T121" s="99"/>
      <c r="U121" s="92"/>
      <c r="V121" s="92"/>
      <c r="W121" s="92"/>
    </row>
    <row r="122" spans="1:23" hidden="1" x14ac:dyDescent="0.2">
      <c r="A122" s="11" t="s">
        <v>65</v>
      </c>
      <c r="B122" s="57" t="s">
        <v>18</v>
      </c>
      <c r="C122" s="91"/>
      <c r="D122" s="91"/>
      <c r="E122" s="91"/>
      <c r="F122" s="91"/>
      <c r="G122" s="91"/>
      <c r="H122" s="91"/>
      <c r="I122" s="91"/>
      <c r="J122" s="91"/>
      <c r="K122" s="91"/>
      <c r="L122" s="92"/>
      <c r="M122" s="92"/>
      <c r="N122" s="92"/>
      <c r="O122" s="92"/>
      <c r="P122" s="92"/>
      <c r="Q122" s="92"/>
      <c r="R122" s="99"/>
      <c r="S122" s="99"/>
      <c r="T122" s="99"/>
      <c r="U122" s="92"/>
      <c r="V122" s="92"/>
      <c r="W122" s="92"/>
    </row>
    <row r="123" spans="1:23" hidden="1" x14ac:dyDescent="0.2">
      <c r="A123" s="12" t="s">
        <v>66</v>
      </c>
      <c r="B123" s="58" t="s">
        <v>19</v>
      </c>
      <c r="C123" s="96"/>
      <c r="D123" s="96"/>
      <c r="E123" s="96"/>
      <c r="F123" s="96"/>
      <c r="G123" s="96"/>
      <c r="H123" s="96"/>
      <c r="I123" s="96"/>
      <c r="J123" s="96"/>
      <c r="K123" s="96"/>
      <c r="L123" s="97"/>
      <c r="M123" s="97"/>
      <c r="N123" s="97"/>
      <c r="O123" s="97"/>
      <c r="P123" s="97"/>
      <c r="Q123" s="97"/>
      <c r="R123" s="101"/>
      <c r="S123" s="101"/>
      <c r="T123" s="101"/>
      <c r="U123" s="97"/>
      <c r="V123" s="97"/>
      <c r="W123" s="97"/>
    </row>
    <row r="124" spans="1:23" hidden="1" x14ac:dyDescent="0.2">
      <c r="A124" s="59" t="s">
        <v>181</v>
      </c>
    </row>
    <row r="125" spans="1:23" hidden="1" x14ac:dyDescent="0.2">
      <c r="A125" t="s">
        <v>0</v>
      </c>
    </row>
    <row r="126" spans="1:23" hidden="1" x14ac:dyDescent="0.2"/>
    <row r="127" spans="1:23" s="20" customFormat="1" ht="16.5" hidden="1" customHeight="1" x14ac:dyDescent="0.2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hidden="1" x14ac:dyDescent="0.2">
      <c r="A128" s="120" t="s">
        <v>249</v>
      </c>
      <c r="B128" s="63"/>
    </row>
    <row r="129" spans="1:23" s="8" customFormat="1" ht="37.15" hidden="1" customHeight="1" x14ac:dyDescent="0.2">
      <c r="A129" s="133" t="s">
        <v>193</v>
      </c>
      <c r="B129" s="134"/>
      <c r="C129" s="139" t="s">
        <v>131</v>
      </c>
      <c r="D129" s="139"/>
      <c r="E129" s="139" t="s">
        <v>132</v>
      </c>
      <c r="F129" s="139"/>
      <c r="G129" s="139" t="s">
        <v>133</v>
      </c>
      <c r="H129" s="139"/>
      <c r="I129" s="140" t="s">
        <v>134</v>
      </c>
      <c r="J129" s="141"/>
      <c r="K129" s="139" t="s">
        <v>136</v>
      </c>
      <c r="L129" s="139"/>
      <c r="M129" s="139" t="s">
        <v>137</v>
      </c>
      <c r="N129" s="139"/>
      <c r="O129" s="139" t="s">
        <v>139</v>
      </c>
      <c r="P129" s="139"/>
      <c r="Q129" s="139" t="s">
        <v>140</v>
      </c>
      <c r="R129" s="139"/>
      <c r="S129" s="140" t="s">
        <v>141</v>
      </c>
      <c r="T129" s="142"/>
      <c r="U129" s="141"/>
      <c r="V129" s="139" t="s">
        <v>142</v>
      </c>
      <c r="W129" s="140"/>
    </row>
    <row r="130" spans="1:23" s="8" customFormat="1" ht="13.9" hidden="1" customHeight="1" x14ac:dyDescent="0.2">
      <c r="A130" s="135"/>
      <c r="B130" s="136"/>
      <c r="C130" s="109" t="s">
        <v>47</v>
      </c>
      <c r="D130" s="109" t="s">
        <v>143</v>
      </c>
      <c r="E130" s="109" t="s">
        <v>48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15" t="s">
        <v>129</v>
      </c>
      <c r="L130" s="115" t="s">
        <v>147</v>
      </c>
      <c r="M130" s="115" t="s">
        <v>49</v>
      </c>
      <c r="N130" s="115" t="s">
        <v>148</v>
      </c>
      <c r="O130" s="109" t="s">
        <v>48</v>
      </c>
      <c r="P130" s="115" t="s">
        <v>149</v>
      </c>
      <c r="Q130" s="109" t="s">
        <v>48</v>
      </c>
      <c r="R130" s="115" t="s">
        <v>150</v>
      </c>
      <c r="S130" s="109" t="s">
        <v>50</v>
      </c>
      <c r="T130" s="109" t="s">
        <v>48</v>
      </c>
      <c r="U130" s="115" t="s">
        <v>151</v>
      </c>
      <c r="V130" s="109" t="s">
        <v>48</v>
      </c>
      <c r="W130" s="119" t="s">
        <v>152</v>
      </c>
    </row>
    <row r="131" spans="1:23" s="20" customFormat="1" ht="34.15" hidden="1" customHeight="1" x14ac:dyDescent="0.2">
      <c r="A131" s="137"/>
      <c r="B131" s="138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2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hidden="1" x14ac:dyDescent="0.2">
      <c r="A132" s="79" t="s">
        <v>96</v>
      </c>
      <c r="B132" s="56" t="s">
        <v>3</v>
      </c>
      <c r="C132" s="111"/>
      <c r="D132" s="111"/>
      <c r="E132" s="111"/>
      <c r="F132" s="111"/>
      <c r="G132" s="111"/>
      <c r="H132" s="111"/>
      <c r="I132" s="111"/>
      <c r="J132" s="111"/>
      <c r="K132" s="111"/>
      <c r="L132" s="104"/>
      <c r="M132" s="104"/>
      <c r="N132" s="104"/>
      <c r="O132" s="104"/>
      <c r="P132" s="104"/>
      <c r="Q132" s="104"/>
      <c r="R132" s="112"/>
      <c r="S132" s="112"/>
      <c r="T132" s="112"/>
      <c r="U132" s="104"/>
      <c r="V132" s="104"/>
      <c r="W132" s="104"/>
    </row>
    <row r="133" spans="1:23" s="6" customFormat="1" hidden="1" x14ac:dyDescent="0.2">
      <c r="A133" s="8" t="s">
        <v>84</v>
      </c>
      <c r="B133" s="57" t="s">
        <v>85</v>
      </c>
      <c r="C133" s="91"/>
      <c r="D133" s="91"/>
      <c r="E133" s="91"/>
      <c r="F133" s="91"/>
      <c r="G133" s="91"/>
      <c r="H133" s="91"/>
      <c r="I133" s="91"/>
      <c r="J133" s="91"/>
      <c r="K133" s="91"/>
      <c r="L133" s="92"/>
      <c r="M133" s="92"/>
      <c r="N133" s="92"/>
      <c r="O133" s="92"/>
      <c r="P133" s="92"/>
      <c r="Q133" s="92"/>
      <c r="R133" s="99"/>
      <c r="S133" s="99"/>
      <c r="T133" s="99"/>
      <c r="U133" s="92"/>
      <c r="V133" s="92"/>
      <c r="W133" s="92"/>
    </row>
    <row r="134" spans="1:23" s="6" customFormat="1" hidden="1" x14ac:dyDescent="0.2">
      <c r="A134" s="8" t="s">
        <v>86</v>
      </c>
      <c r="B134" s="57" t="s">
        <v>87</v>
      </c>
      <c r="C134" s="91"/>
      <c r="D134" s="91"/>
      <c r="E134" s="91"/>
      <c r="F134" s="91"/>
      <c r="G134" s="91"/>
      <c r="H134" s="91"/>
      <c r="I134" s="91"/>
      <c r="J134" s="91"/>
      <c r="K134" s="91"/>
      <c r="L134" s="92"/>
      <c r="M134" s="92"/>
      <c r="N134" s="92"/>
      <c r="O134" s="92"/>
      <c r="P134" s="92"/>
      <c r="Q134" s="92"/>
      <c r="R134" s="99"/>
      <c r="S134" s="99"/>
      <c r="T134" s="99"/>
      <c r="U134" s="92"/>
      <c r="V134" s="92"/>
      <c r="W134" s="92"/>
    </row>
    <row r="135" spans="1:23" s="6" customFormat="1" hidden="1" x14ac:dyDescent="0.2">
      <c r="A135" s="8" t="s">
        <v>195</v>
      </c>
      <c r="B135" s="57" t="s">
        <v>88</v>
      </c>
      <c r="C135" s="91"/>
      <c r="D135" s="91"/>
      <c r="E135" s="91"/>
      <c r="F135" s="91"/>
      <c r="G135" s="91"/>
      <c r="H135" s="91"/>
      <c r="I135" s="91"/>
      <c r="J135" s="91"/>
      <c r="K135" s="91"/>
      <c r="L135" s="92"/>
      <c r="M135" s="92"/>
      <c r="N135" s="92"/>
      <c r="O135" s="92"/>
      <c r="P135" s="92"/>
      <c r="Q135" s="92"/>
      <c r="R135" s="99"/>
      <c r="S135" s="99"/>
      <c r="T135" s="99"/>
      <c r="U135" s="92"/>
      <c r="V135" s="92"/>
      <c r="W135" s="92"/>
    </row>
    <row r="136" spans="1:23" s="6" customFormat="1" hidden="1" x14ac:dyDescent="0.2">
      <c r="A136" s="8" t="s">
        <v>196</v>
      </c>
      <c r="B136" s="57" t="s">
        <v>89</v>
      </c>
      <c r="C136" s="91"/>
      <c r="D136" s="91"/>
      <c r="E136" s="91"/>
      <c r="F136" s="91"/>
      <c r="G136" s="91"/>
      <c r="H136" s="91"/>
      <c r="I136" s="91"/>
      <c r="J136" s="91"/>
      <c r="K136" s="91"/>
      <c r="L136" s="92"/>
      <c r="M136" s="92"/>
      <c r="N136" s="92"/>
      <c r="O136" s="92"/>
      <c r="P136" s="92"/>
      <c r="Q136" s="92"/>
      <c r="R136" s="99"/>
      <c r="S136" s="99"/>
      <c r="T136" s="99"/>
      <c r="U136" s="92"/>
      <c r="V136" s="92"/>
      <c r="W136" s="92"/>
    </row>
    <row r="137" spans="1:23" s="6" customFormat="1" hidden="1" x14ac:dyDescent="0.2">
      <c r="A137" s="8" t="s">
        <v>90</v>
      </c>
      <c r="B137" s="57" t="s">
        <v>91</v>
      </c>
      <c r="C137" s="91"/>
      <c r="D137" s="91"/>
      <c r="E137" s="91"/>
      <c r="F137" s="91"/>
      <c r="G137" s="91"/>
      <c r="H137" s="91"/>
      <c r="I137" s="91"/>
      <c r="J137" s="91"/>
      <c r="K137" s="91"/>
      <c r="L137" s="92"/>
      <c r="M137" s="92"/>
      <c r="N137" s="92"/>
      <c r="O137" s="92"/>
      <c r="P137" s="92"/>
      <c r="Q137" s="92"/>
      <c r="R137" s="99"/>
      <c r="S137" s="99"/>
      <c r="T137" s="99"/>
      <c r="U137" s="92"/>
      <c r="V137" s="92"/>
      <c r="W137" s="92"/>
    </row>
    <row r="138" spans="1:23" s="6" customFormat="1" hidden="1" x14ac:dyDescent="0.2">
      <c r="A138" s="8" t="s">
        <v>92</v>
      </c>
      <c r="B138" s="57" t="s">
        <v>93</v>
      </c>
      <c r="C138" s="91"/>
      <c r="D138" s="91"/>
      <c r="E138" s="91"/>
      <c r="F138" s="91"/>
      <c r="G138" s="91"/>
      <c r="H138" s="91"/>
      <c r="I138" s="91"/>
      <c r="J138" s="91"/>
      <c r="K138" s="91"/>
      <c r="L138" s="92"/>
      <c r="M138" s="92"/>
      <c r="N138" s="92"/>
      <c r="O138" s="92"/>
      <c r="P138" s="92"/>
      <c r="Q138" s="92"/>
      <c r="R138" s="99"/>
      <c r="S138" s="99"/>
      <c r="T138" s="99"/>
      <c r="U138" s="92"/>
      <c r="V138" s="92"/>
      <c r="W138" s="92"/>
    </row>
    <row r="139" spans="1:23" hidden="1" x14ac:dyDescent="0.2">
      <c r="A139" s="11" t="s">
        <v>51</v>
      </c>
      <c r="B139" s="57" t="s">
        <v>4</v>
      </c>
      <c r="C139" s="91"/>
      <c r="D139" s="91"/>
      <c r="E139" s="91"/>
      <c r="F139" s="91"/>
      <c r="G139" s="91"/>
      <c r="H139" s="91"/>
      <c r="I139" s="91"/>
      <c r="J139" s="91"/>
      <c r="K139" s="91"/>
      <c r="L139" s="92"/>
      <c r="M139" s="92"/>
      <c r="N139" s="92"/>
      <c r="O139" s="92"/>
      <c r="P139" s="92"/>
      <c r="Q139" s="92"/>
      <c r="R139" s="99"/>
      <c r="S139" s="99"/>
      <c r="T139" s="99"/>
      <c r="U139" s="92"/>
      <c r="V139" s="92"/>
      <c r="W139" s="92"/>
    </row>
    <row r="140" spans="1:23" hidden="1" x14ac:dyDescent="0.2">
      <c r="A140" s="11" t="s">
        <v>52</v>
      </c>
      <c r="B140" s="57" t="s">
        <v>5</v>
      </c>
      <c r="C140" s="91"/>
      <c r="D140" s="91"/>
      <c r="E140" s="91"/>
      <c r="F140" s="91"/>
      <c r="G140" s="91"/>
      <c r="H140" s="91"/>
      <c r="I140" s="91"/>
      <c r="J140" s="91"/>
      <c r="K140" s="91"/>
      <c r="L140" s="92"/>
      <c r="M140" s="92"/>
      <c r="N140" s="92"/>
      <c r="O140" s="92"/>
      <c r="P140" s="92"/>
      <c r="Q140" s="92"/>
      <c r="R140" s="99"/>
      <c r="S140" s="99"/>
      <c r="T140" s="99"/>
      <c r="U140" s="92"/>
      <c r="V140" s="92"/>
      <c r="W140" s="92"/>
    </row>
    <row r="141" spans="1:23" hidden="1" x14ac:dyDescent="0.2">
      <c r="A141" s="11" t="s">
        <v>53</v>
      </c>
      <c r="B141" s="57" t="s">
        <v>6</v>
      </c>
      <c r="C141" s="91"/>
      <c r="D141" s="91"/>
      <c r="E141" s="91"/>
      <c r="F141" s="91"/>
      <c r="G141" s="91"/>
      <c r="H141" s="91"/>
      <c r="I141" s="91"/>
      <c r="J141" s="91"/>
      <c r="K141" s="91"/>
      <c r="L141" s="92"/>
      <c r="M141" s="92"/>
      <c r="N141" s="92"/>
      <c r="O141" s="92"/>
      <c r="P141" s="92"/>
      <c r="Q141" s="92"/>
      <c r="R141" s="99"/>
      <c r="S141" s="99"/>
      <c r="T141" s="99"/>
      <c r="U141" s="92"/>
      <c r="V141" s="92"/>
      <c r="W141" s="92"/>
    </row>
    <row r="142" spans="1:23" hidden="1" x14ac:dyDescent="0.2">
      <c r="A142" s="11" t="s">
        <v>54</v>
      </c>
      <c r="B142" s="57" t="s">
        <v>7</v>
      </c>
      <c r="C142" s="91"/>
      <c r="D142" s="91"/>
      <c r="E142" s="91"/>
      <c r="F142" s="91"/>
      <c r="G142" s="91"/>
      <c r="H142" s="91"/>
      <c r="I142" s="91"/>
      <c r="J142" s="91"/>
      <c r="K142" s="91"/>
      <c r="L142" s="92"/>
      <c r="M142" s="92"/>
      <c r="N142" s="92"/>
      <c r="O142" s="92"/>
      <c r="P142" s="92"/>
      <c r="Q142" s="92"/>
      <c r="R142" s="99"/>
      <c r="S142" s="99"/>
      <c r="T142" s="99"/>
      <c r="U142" s="92"/>
      <c r="V142" s="92"/>
      <c r="W142" s="92"/>
    </row>
    <row r="143" spans="1:23" hidden="1" x14ac:dyDescent="0.2">
      <c r="A143" s="11" t="s">
        <v>55</v>
      </c>
      <c r="B143" s="57" t="s">
        <v>8</v>
      </c>
      <c r="C143" s="91"/>
      <c r="D143" s="91"/>
      <c r="E143" s="91"/>
      <c r="F143" s="91"/>
      <c r="G143" s="91"/>
      <c r="H143" s="91"/>
      <c r="I143" s="91"/>
      <c r="J143" s="91"/>
      <c r="K143" s="91"/>
      <c r="L143" s="92"/>
      <c r="M143" s="92"/>
      <c r="N143" s="92"/>
      <c r="O143" s="92"/>
      <c r="P143" s="92"/>
      <c r="Q143" s="92"/>
      <c r="R143" s="99"/>
      <c r="S143" s="99"/>
      <c r="T143" s="99"/>
      <c r="U143" s="92"/>
      <c r="V143" s="92"/>
      <c r="W143" s="92"/>
    </row>
    <row r="144" spans="1:23" hidden="1" x14ac:dyDescent="0.2">
      <c r="A144" s="11" t="s">
        <v>56</v>
      </c>
      <c r="B144" s="57" t="s">
        <v>9</v>
      </c>
      <c r="C144" s="91"/>
      <c r="D144" s="91"/>
      <c r="E144" s="91"/>
      <c r="F144" s="91"/>
      <c r="G144" s="91"/>
      <c r="H144" s="91"/>
      <c r="I144" s="91"/>
      <c r="J144" s="91"/>
      <c r="K144" s="91"/>
      <c r="L144" s="92"/>
      <c r="M144" s="92"/>
      <c r="N144" s="92"/>
      <c r="O144" s="92"/>
      <c r="P144" s="92"/>
      <c r="Q144" s="92"/>
      <c r="R144" s="99"/>
      <c r="S144" s="99"/>
      <c r="T144" s="99"/>
      <c r="U144" s="92"/>
      <c r="V144" s="92"/>
      <c r="W144" s="92"/>
    </row>
    <row r="145" spans="1:23" hidden="1" x14ac:dyDescent="0.2">
      <c r="A145" s="11" t="s">
        <v>57</v>
      </c>
      <c r="B145" s="57" t="s">
        <v>10</v>
      </c>
      <c r="C145" s="91"/>
      <c r="D145" s="91"/>
      <c r="E145" s="91"/>
      <c r="F145" s="91"/>
      <c r="G145" s="91"/>
      <c r="H145" s="91"/>
      <c r="I145" s="91"/>
      <c r="J145" s="91"/>
      <c r="K145" s="91"/>
      <c r="L145" s="92"/>
      <c r="M145" s="92"/>
      <c r="N145" s="92"/>
      <c r="O145" s="92"/>
      <c r="P145" s="92"/>
      <c r="Q145" s="92"/>
      <c r="R145" s="99"/>
      <c r="S145" s="99"/>
      <c r="T145" s="99"/>
      <c r="U145" s="92"/>
      <c r="V145" s="92"/>
      <c r="W145" s="92"/>
    </row>
    <row r="146" spans="1:23" hidden="1" x14ac:dyDescent="0.2">
      <c r="A146" s="11" t="s">
        <v>58</v>
      </c>
      <c r="B146" s="57" t="s">
        <v>11</v>
      </c>
      <c r="C146" s="91"/>
      <c r="D146" s="91"/>
      <c r="E146" s="91"/>
      <c r="F146" s="91"/>
      <c r="G146" s="91"/>
      <c r="H146" s="91"/>
      <c r="I146" s="91"/>
      <c r="J146" s="91"/>
      <c r="K146" s="91"/>
      <c r="L146" s="92"/>
      <c r="M146" s="92"/>
      <c r="N146" s="92"/>
      <c r="O146" s="92"/>
      <c r="P146" s="92"/>
      <c r="Q146" s="92"/>
      <c r="R146" s="99"/>
      <c r="S146" s="99"/>
      <c r="T146" s="99"/>
      <c r="U146" s="92"/>
      <c r="V146" s="92"/>
      <c r="W146" s="92"/>
    </row>
    <row r="147" spans="1:23" hidden="1" x14ac:dyDescent="0.2">
      <c r="A147" s="11" t="s">
        <v>59</v>
      </c>
      <c r="B147" s="57" t="s">
        <v>12</v>
      </c>
      <c r="C147" s="91"/>
      <c r="D147" s="91"/>
      <c r="E147" s="91"/>
      <c r="F147" s="91"/>
      <c r="G147" s="91"/>
      <c r="H147" s="91"/>
      <c r="I147" s="91"/>
      <c r="J147" s="91"/>
      <c r="K147" s="91"/>
      <c r="L147" s="92"/>
      <c r="M147" s="92"/>
      <c r="N147" s="92"/>
      <c r="O147" s="92"/>
      <c r="P147" s="92"/>
      <c r="Q147" s="92"/>
      <c r="R147" s="99"/>
      <c r="S147" s="99"/>
      <c r="T147" s="99"/>
      <c r="U147" s="92"/>
      <c r="V147" s="92"/>
      <c r="W147" s="92"/>
    </row>
    <row r="148" spans="1:23" hidden="1" x14ac:dyDescent="0.2">
      <c r="A148" s="11" t="s">
        <v>60</v>
      </c>
      <c r="B148" s="57" t="s">
        <v>13</v>
      </c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92"/>
      <c r="N148" s="92"/>
      <c r="O148" s="92"/>
      <c r="P148" s="92"/>
      <c r="Q148" s="92"/>
      <c r="R148" s="99"/>
      <c r="S148" s="99"/>
      <c r="T148" s="99"/>
      <c r="U148" s="92"/>
      <c r="V148" s="92"/>
      <c r="W148" s="92"/>
    </row>
    <row r="149" spans="1:23" hidden="1" x14ac:dyDescent="0.2">
      <c r="A149" s="11" t="s">
        <v>61</v>
      </c>
      <c r="B149" s="57" t="s">
        <v>14</v>
      </c>
      <c r="C149" s="91"/>
      <c r="D149" s="91"/>
      <c r="E149" s="91"/>
      <c r="F149" s="91"/>
      <c r="G149" s="91"/>
      <c r="H149" s="91"/>
      <c r="I149" s="91"/>
      <c r="J149" s="91"/>
      <c r="K149" s="91"/>
      <c r="L149" s="92"/>
      <c r="M149" s="92"/>
      <c r="N149" s="92"/>
      <c r="O149" s="92"/>
      <c r="P149" s="92"/>
      <c r="Q149" s="92"/>
      <c r="R149" s="99"/>
      <c r="S149" s="99"/>
      <c r="T149" s="99"/>
      <c r="U149" s="92"/>
      <c r="V149" s="92"/>
      <c r="W149" s="92"/>
    </row>
    <row r="150" spans="1:23" hidden="1" x14ac:dyDescent="0.2">
      <c r="A150" s="11" t="s">
        <v>62</v>
      </c>
      <c r="B150" s="57" t="s">
        <v>15</v>
      </c>
      <c r="C150" s="91"/>
      <c r="D150" s="91"/>
      <c r="E150" s="91"/>
      <c r="F150" s="91"/>
      <c r="G150" s="91"/>
      <c r="H150" s="91"/>
      <c r="I150" s="91"/>
      <c r="J150" s="91"/>
      <c r="K150" s="91"/>
      <c r="L150" s="92"/>
      <c r="M150" s="92"/>
      <c r="N150" s="92"/>
      <c r="O150" s="92"/>
      <c r="P150" s="92"/>
      <c r="Q150" s="92"/>
      <c r="R150" s="99"/>
      <c r="S150" s="99"/>
      <c r="T150" s="99"/>
      <c r="U150" s="92"/>
      <c r="V150" s="92"/>
      <c r="W150" s="92"/>
    </row>
    <row r="151" spans="1:23" hidden="1" x14ac:dyDescent="0.2">
      <c r="A151" s="11" t="s">
        <v>63</v>
      </c>
      <c r="B151" s="57" t="s">
        <v>16</v>
      </c>
      <c r="C151" s="91"/>
      <c r="D151" s="91"/>
      <c r="E151" s="91"/>
      <c r="F151" s="91"/>
      <c r="G151" s="91"/>
      <c r="H151" s="91"/>
      <c r="I151" s="91"/>
      <c r="J151" s="91"/>
      <c r="K151" s="91"/>
      <c r="L151" s="92"/>
      <c r="M151" s="92"/>
      <c r="N151" s="92"/>
      <c r="O151" s="92"/>
      <c r="P151" s="92"/>
      <c r="Q151" s="92"/>
      <c r="R151" s="99"/>
      <c r="S151" s="99"/>
      <c r="T151" s="99"/>
      <c r="U151" s="92"/>
      <c r="V151" s="92"/>
      <c r="W151" s="92"/>
    </row>
    <row r="152" spans="1:23" hidden="1" x14ac:dyDescent="0.2">
      <c r="A152" s="11" t="s">
        <v>64</v>
      </c>
      <c r="B152" s="57" t="s">
        <v>17</v>
      </c>
      <c r="C152" s="91"/>
      <c r="D152" s="91"/>
      <c r="E152" s="91"/>
      <c r="F152" s="91"/>
      <c r="G152" s="91"/>
      <c r="H152" s="91"/>
      <c r="I152" s="91"/>
      <c r="J152" s="91"/>
      <c r="K152" s="91"/>
      <c r="L152" s="92"/>
      <c r="M152" s="92"/>
      <c r="N152" s="92"/>
      <c r="O152" s="92"/>
      <c r="P152" s="92"/>
      <c r="Q152" s="92"/>
      <c r="R152" s="99"/>
      <c r="S152" s="99"/>
      <c r="T152" s="99"/>
      <c r="U152" s="92"/>
      <c r="V152" s="92"/>
      <c r="W152" s="92"/>
    </row>
    <row r="153" spans="1:23" hidden="1" x14ac:dyDescent="0.2">
      <c r="A153" s="11" t="s">
        <v>65</v>
      </c>
      <c r="B153" s="57" t="s">
        <v>18</v>
      </c>
      <c r="C153" s="91"/>
      <c r="D153" s="91"/>
      <c r="E153" s="91"/>
      <c r="F153" s="91"/>
      <c r="G153" s="91"/>
      <c r="H153" s="91"/>
      <c r="I153" s="91"/>
      <c r="J153" s="91"/>
      <c r="K153" s="91"/>
      <c r="L153" s="92"/>
      <c r="M153" s="92"/>
      <c r="N153" s="92"/>
      <c r="O153" s="92"/>
      <c r="P153" s="92"/>
      <c r="Q153" s="92"/>
      <c r="R153" s="99"/>
      <c r="S153" s="99"/>
      <c r="T153" s="99"/>
      <c r="U153" s="92"/>
      <c r="V153" s="92"/>
      <c r="W153" s="92"/>
    </row>
    <row r="154" spans="1:23" hidden="1" x14ac:dyDescent="0.2">
      <c r="A154" s="12" t="s">
        <v>66</v>
      </c>
      <c r="B154" s="58" t="s">
        <v>19</v>
      </c>
      <c r="C154" s="96"/>
      <c r="D154" s="96"/>
      <c r="E154" s="96"/>
      <c r="F154" s="96"/>
      <c r="G154" s="96"/>
      <c r="H154" s="96"/>
      <c r="I154" s="96"/>
      <c r="J154" s="96"/>
      <c r="K154" s="96"/>
      <c r="L154" s="97"/>
      <c r="M154" s="97"/>
      <c r="N154" s="97"/>
      <c r="O154" s="97"/>
      <c r="P154" s="97"/>
      <c r="Q154" s="97"/>
      <c r="R154" s="101"/>
      <c r="S154" s="101"/>
      <c r="T154" s="101"/>
      <c r="U154" s="97"/>
      <c r="V154" s="97"/>
      <c r="W154" s="97"/>
    </row>
    <row r="155" spans="1:23" hidden="1" x14ac:dyDescent="0.2">
      <c r="A155" s="59" t="s">
        <v>181</v>
      </c>
    </row>
    <row r="156" spans="1:23" hidden="1" x14ac:dyDescent="0.2">
      <c r="A156" t="s">
        <v>0</v>
      </c>
    </row>
    <row r="157" spans="1:23" hidden="1" x14ac:dyDescent="0.2"/>
  </sheetData>
  <mergeCells count="60">
    <mergeCell ref="O129:P129"/>
    <mergeCell ref="Q129:R129"/>
    <mergeCell ref="S129:U129"/>
    <mergeCell ref="V129:W129"/>
    <mergeCell ref="A127:N127"/>
    <mergeCell ref="A129:B131"/>
    <mergeCell ref="C129:D129"/>
    <mergeCell ref="E129:F129"/>
    <mergeCell ref="G129:H129"/>
    <mergeCell ref="I129:J129"/>
    <mergeCell ref="K129:L129"/>
    <mergeCell ref="M129:N129"/>
    <mergeCell ref="V98:W98"/>
    <mergeCell ref="O67:P67"/>
    <mergeCell ref="Q67:R67"/>
    <mergeCell ref="S67:U67"/>
    <mergeCell ref="V67:W67"/>
    <mergeCell ref="O98:P98"/>
    <mergeCell ref="Q98:R98"/>
    <mergeCell ref="S98:U98"/>
    <mergeCell ref="A96:N96"/>
    <mergeCell ref="A98:B100"/>
    <mergeCell ref="C98:D98"/>
    <mergeCell ref="E98:F98"/>
    <mergeCell ref="G98:H98"/>
    <mergeCell ref="I98:J98"/>
    <mergeCell ref="K98:L98"/>
    <mergeCell ref="M98:N98"/>
    <mergeCell ref="A65:N65"/>
    <mergeCell ref="A67:B69"/>
    <mergeCell ref="C67:D67"/>
    <mergeCell ref="E67:F67"/>
    <mergeCell ref="G67:H67"/>
    <mergeCell ref="I67:J67"/>
    <mergeCell ref="K67:L67"/>
    <mergeCell ref="M67:N67"/>
    <mergeCell ref="V36:W36"/>
    <mergeCell ref="O5:P5"/>
    <mergeCell ref="Q5:R5"/>
    <mergeCell ref="S5:U5"/>
    <mergeCell ref="V5:W5"/>
    <mergeCell ref="O36:P36"/>
    <mergeCell ref="Q36:R36"/>
    <mergeCell ref="S36:U36"/>
    <mergeCell ref="A34:N34"/>
    <mergeCell ref="A36:B38"/>
    <mergeCell ref="C36:D36"/>
    <mergeCell ref="E36:F36"/>
    <mergeCell ref="G36:H36"/>
    <mergeCell ref="I36:J36"/>
    <mergeCell ref="K36:L36"/>
    <mergeCell ref="M36:N36"/>
    <mergeCell ref="A1:N1"/>
    <mergeCell ref="A5:B7"/>
    <mergeCell ref="C5:D5"/>
    <mergeCell ref="E5:F5"/>
    <mergeCell ref="G5:H5"/>
    <mergeCell ref="I5:J5"/>
    <mergeCell ref="K5:L5"/>
    <mergeCell ref="M5:N5"/>
  </mergeCells>
  <phoneticPr fontId="9" type="noConversion"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02BE6-1973-4085-8FF9-3CE5065D1DE5}">
  <dimension ref="A1:AA156"/>
  <sheetViews>
    <sheetView zoomScaleNormal="100" workbookViewId="0">
      <pane xSplit="2" ySplit="3" topLeftCell="C57" activePane="bottomRight" state="frozen"/>
      <selection activeCell="E56" sqref="E56"/>
      <selection pane="topRight" activeCell="E56" sqref="E56"/>
      <selection pane="bottomLeft" activeCell="E56" sqref="E56"/>
      <selection pane="bottomRight" activeCell="A75" sqref="A75:XFD76"/>
    </sheetView>
  </sheetViews>
  <sheetFormatPr defaultColWidth="9.1640625" defaultRowHeight="12" x14ac:dyDescent="0.2"/>
  <cols>
    <col min="1" max="1" width="9.83203125" customWidth="1"/>
    <col min="2" max="2" width="33.164062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32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x14ac:dyDescent="0.2">
      <c r="A4" s="82" t="s">
        <v>214</v>
      </c>
    </row>
    <row r="5" spans="1:27" s="8" customFormat="1" ht="37.15" customHeight="1" x14ac:dyDescent="0.2">
      <c r="A5" s="133" t="s">
        <v>215</v>
      </c>
      <c r="B5" s="134"/>
      <c r="C5" s="139" t="s">
        <v>216</v>
      </c>
      <c r="D5" s="139"/>
      <c r="E5" s="139" t="s">
        <v>217</v>
      </c>
      <c r="F5" s="139"/>
      <c r="G5" s="139" t="s">
        <v>218</v>
      </c>
      <c r="H5" s="139"/>
      <c r="I5" s="140" t="s">
        <v>219</v>
      </c>
      <c r="J5" s="141"/>
      <c r="K5" s="139" t="s">
        <v>220</v>
      </c>
      <c r="L5" s="139"/>
      <c r="M5" s="139" t="s">
        <v>221</v>
      </c>
      <c r="N5" s="139"/>
      <c r="O5" s="139" t="s">
        <v>222</v>
      </c>
      <c r="P5" s="139"/>
      <c r="Q5" s="139" t="s">
        <v>223</v>
      </c>
      <c r="R5" s="139"/>
      <c r="S5" s="140" t="s">
        <v>224</v>
      </c>
      <c r="T5" s="142"/>
      <c r="U5" s="141"/>
      <c r="V5" s="139" t="s">
        <v>225</v>
      </c>
      <c r="W5" s="140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customHeight="1" x14ac:dyDescent="0.2">
      <c r="A6" s="135"/>
      <c r="B6" s="136"/>
      <c r="C6" s="109" t="s">
        <v>47</v>
      </c>
      <c r="D6" s="109" t="s">
        <v>226</v>
      </c>
      <c r="E6" s="109" t="s">
        <v>48</v>
      </c>
      <c r="F6" s="109" t="s">
        <v>227</v>
      </c>
      <c r="G6" s="109" t="s">
        <v>48</v>
      </c>
      <c r="H6" s="109" t="s">
        <v>228</v>
      </c>
      <c r="I6" s="109" t="s">
        <v>48</v>
      </c>
      <c r="J6" s="109" t="s">
        <v>229</v>
      </c>
      <c r="K6" s="115" t="s">
        <v>129</v>
      </c>
      <c r="L6" s="115" t="s">
        <v>230</v>
      </c>
      <c r="M6" s="115" t="s">
        <v>49</v>
      </c>
      <c r="N6" s="115" t="s">
        <v>231</v>
      </c>
      <c r="O6" s="109" t="s">
        <v>48</v>
      </c>
      <c r="P6" s="115" t="s">
        <v>232</v>
      </c>
      <c r="Q6" s="109" t="s">
        <v>48</v>
      </c>
      <c r="R6" s="115" t="s">
        <v>233</v>
      </c>
      <c r="S6" s="109" t="s">
        <v>50</v>
      </c>
      <c r="T6" s="109" t="s">
        <v>48</v>
      </c>
      <c r="U6" s="115" t="s">
        <v>234</v>
      </c>
      <c r="V6" s="109" t="s">
        <v>48</v>
      </c>
      <c r="W6" s="119" t="s">
        <v>235</v>
      </c>
      <c r="X6" s="61" t="e">
        <f>C8+E8+G8+I8+#REF!+K8+M8+O8+Q8+T8+V8</f>
        <v>#REF!</v>
      </c>
      <c r="Y6" s="61" t="e">
        <f>D8+F8+H8+J8+#REF!+L8+N8+P8+R8+U8+W8</f>
        <v>#REF!</v>
      </c>
      <c r="Z6" s="61" t="e">
        <f t="shared" ref="Z6:AA13" si="0">X6-G8-M8-T8</f>
        <v>#REF!</v>
      </c>
      <c r="AA6" s="61" t="e">
        <f t="shared" si="0"/>
        <v>#REF!</v>
      </c>
    </row>
    <row r="7" spans="1:27" s="20" customFormat="1" ht="34.15" customHeight="1" x14ac:dyDescent="0.2">
      <c r="A7" s="137"/>
      <c r="B7" s="138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2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C9+E9+G9+I9+#REF!+K9+M9+O9+Q9+T9+V9</f>
        <v>#REF!</v>
      </c>
      <c r="Y7" s="61" t="e">
        <f>D9+F9+H9+J9+#REF!+L9+N9+P9+R9+U9+W9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x14ac:dyDescent="0.2">
      <c r="A8" s="79" t="s">
        <v>96</v>
      </c>
      <c r="B8" s="56" t="s">
        <v>3</v>
      </c>
      <c r="C8" s="111">
        <f>C39+C70+C101+C132</f>
        <v>1237</v>
      </c>
      <c r="D8" s="111">
        <f t="shared" ref="C8:W19" si="1">D39+D70+D101+D132</f>
        <v>8500008</v>
      </c>
      <c r="E8" s="111">
        <f>E39+E70+E101+E132</f>
        <v>572</v>
      </c>
      <c r="F8" s="111">
        <f t="shared" si="1"/>
        <v>6484844</v>
      </c>
      <c r="G8" s="111">
        <f t="shared" si="1"/>
        <v>8735</v>
      </c>
      <c r="H8" s="111">
        <f t="shared" si="1"/>
        <v>23134237</v>
      </c>
      <c r="I8" s="111">
        <f t="shared" si="1"/>
        <v>4389</v>
      </c>
      <c r="J8" s="111">
        <f t="shared" si="1"/>
        <v>15063900</v>
      </c>
      <c r="K8" s="111">
        <f t="shared" si="1"/>
        <v>163</v>
      </c>
      <c r="L8" s="104">
        <f t="shared" si="1"/>
        <v>11902103</v>
      </c>
      <c r="M8" s="104">
        <f t="shared" si="1"/>
        <v>3340</v>
      </c>
      <c r="N8" s="104">
        <f t="shared" si="1"/>
        <v>82921108</v>
      </c>
      <c r="O8" s="104">
        <f t="shared" si="1"/>
        <v>277</v>
      </c>
      <c r="P8" s="104">
        <f t="shared" si="1"/>
        <v>5780536</v>
      </c>
      <c r="Q8" s="104">
        <f t="shared" si="1"/>
        <v>61495</v>
      </c>
      <c r="R8" s="112">
        <f t="shared" si="1"/>
        <v>76641541</v>
      </c>
      <c r="S8" s="112">
        <f t="shared" si="1"/>
        <v>422109</v>
      </c>
      <c r="T8" s="112">
        <f t="shared" si="1"/>
        <v>422101</v>
      </c>
      <c r="U8" s="104">
        <f t="shared" si="1"/>
        <v>605111879</v>
      </c>
      <c r="V8" s="104">
        <f t="shared" si="1"/>
        <v>157</v>
      </c>
      <c r="W8" s="104">
        <f t="shared" si="1"/>
        <v>122000</v>
      </c>
      <c r="X8" s="61" t="e">
        <f>C10+E10+G10+I10+#REF!+K10+M10+O10+Q10+T10+V10</f>
        <v>#REF!</v>
      </c>
      <c r="Y8" s="61" t="e">
        <f>D10+F10+H10+J10+#REF!+L10+N10+P10+R10+U10+W10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x14ac:dyDescent="0.2">
      <c r="A9" s="8" t="s">
        <v>84</v>
      </c>
      <c r="B9" s="57" t="s">
        <v>85</v>
      </c>
      <c r="C9" s="91">
        <f t="shared" si="1"/>
        <v>44</v>
      </c>
      <c r="D9" s="91">
        <f t="shared" si="1"/>
        <v>897600</v>
      </c>
      <c r="E9" s="91">
        <f t="shared" si="1"/>
        <v>0</v>
      </c>
      <c r="F9" s="91">
        <f t="shared" si="1"/>
        <v>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229</v>
      </c>
      <c r="N9" s="92">
        <f t="shared" si="1"/>
        <v>6992718</v>
      </c>
      <c r="O9" s="92">
        <f t="shared" si="1"/>
        <v>0</v>
      </c>
      <c r="P9" s="92">
        <f t="shared" si="1"/>
        <v>0</v>
      </c>
      <c r="Q9" s="92">
        <f t="shared" si="1"/>
        <v>0</v>
      </c>
      <c r="R9" s="99">
        <f t="shared" si="1"/>
        <v>0</v>
      </c>
      <c r="S9" s="99">
        <f t="shared" si="1"/>
        <v>47387</v>
      </c>
      <c r="T9" s="99">
        <f t="shared" si="1"/>
        <v>99789</v>
      </c>
      <c r="U9" s="92">
        <f t="shared" si="1"/>
        <v>36821918</v>
      </c>
      <c r="V9" s="92">
        <f t="shared" si="1"/>
        <v>0</v>
      </c>
      <c r="W9" s="92">
        <f t="shared" si="1"/>
        <v>0</v>
      </c>
      <c r="X9" s="61" t="e">
        <f>C11+E11+G11+I11+#REF!+K11+M11+O11+Q11+T11+V11</f>
        <v>#REF!</v>
      </c>
      <c r="Y9" s="61" t="e">
        <f>D11+F11+H11+J11+#REF!+L11+N11+P11+R11+U11+W11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x14ac:dyDescent="0.2">
      <c r="A10" s="8" t="s">
        <v>86</v>
      </c>
      <c r="B10" s="57" t="s">
        <v>87</v>
      </c>
      <c r="C10" s="91">
        <f t="shared" si="1"/>
        <v>66</v>
      </c>
      <c r="D10" s="91">
        <f t="shared" si="1"/>
        <v>66000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80</v>
      </c>
      <c r="L10" s="92">
        <f t="shared" si="1"/>
        <v>5571639</v>
      </c>
      <c r="M10" s="92">
        <f t="shared" si="1"/>
        <v>691</v>
      </c>
      <c r="N10" s="92">
        <f t="shared" si="1"/>
        <v>26725000</v>
      </c>
      <c r="O10" s="92">
        <f t="shared" si="1"/>
        <v>1</v>
      </c>
      <c r="P10" s="92">
        <f t="shared" si="1"/>
        <v>33000</v>
      </c>
      <c r="Q10" s="92">
        <f t="shared" si="1"/>
        <v>14457</v>
      </c>
      <c r="R10" s="99">
        <f t="shared" si="1"/>
        <v>16136500</v>
      </c>
      <c r="S10" s="99">
        <f t="shared" si="1"/>
        <v>61626</v>
      </c>
      <c r="T10" s="99">
        <f t="shared" si="1"/>
        <v>0</v>
      </c>
      <c r="U10" s="92">
        <f t="shared" si="1"/>
        <v>129496181</v>
      </c>
      <c r="V10" s="92">
        <f t="shared" si="1"/>
        <v>156</v>
      </c>
      <c r="W10" s="92">
        <f t="shared" si="1"/>
        <v>117000</v>
      </c>
      <c r="X10" s="61" t="e">
        <f>C12+E12+G12+I12+#REF!+K12+M12+O12+Q12+T12+V12</f>
        <v>#REF!</v>
      </c>
      <c r="Y10" s="61" t="e">
        <f>D12+F12+H12+J12+#REF!+L12+N12+P12+R12+U12+W12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x14ac:dyDescent="0.2">
      <c r="A11" s="8" t="s">
        <v>195</v>
      </c>
      <c r="B11" s="57" t="s">
        <v>88</v>
      </c>
      <c r="C11" s="91">
        <f t="shared" si="1"/>
        <v>146</v>
      </c>
      <c r="D11" s="91">
        <f t="shared" si="1"/>
        <v>1447808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36719</v>
      </c>
      <c r="T11" s="99">
        <f t="shared" si="1"/>
        <v>36719</v>
      </c>
      <c r="U11" s="92">
        <f t="shared" si="1"/>
        <v>79456500</v>
      </c>
      <c r="V11" s="92">
        <f t="shared" si="1"/>
        <v>0</v>
      </c>
      <c r="W11" s="92">
        <f t="shared" si="1"/>
        <v>0</v>
      </c>
      <c r="X11" s="61" t="e">
        <f>C13+E13+G13+I13+#REF!+K13+M13+O13+Q13+T13+V13</f>
        <v>#REF!</v>
      </c>
      <c r="Y11" s="61" t="e">
        <f>D13+F13+H13+J13+#REF!+L13+N13+P13+R13+U13+W13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x14ac:dyDescent="0.2">
      <c r="A12" s="8" t="s">
        <v>196</v>
      </c>
      <c r="B12" s="57" t="s">
        <v>89</v>
      </c>
      <c r="C12" s="91">
        <f t="shared" si="1"/>
        <v>228</v>
      </c>
      <c r="D12" s="91">
        <f t="shared" si="1"/>
        <v>3078600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3904</v>
      </c>
      <c r="J12" s="91">
        <f t="shared" si="1"/>
        <v>14321000</v>
      </c>
      <c r="K12" s="91">
        <f t="shared" si="1"/>
        <v>0</v>
      </c>
      <c r="L12" s="92">
        <f t="shared" si="1"/>
        <v>0</v>
      </c>
      <c r="M12" s="92">
        <f t="shared" si="1"/>
        <v>438</v>
      </c>
      <c r="N12" s="92">
        <f t="shared" si="1"/>
        <v>13140000</v>
      </c>
      <c r="O12" s="92">
        <f t="shared" si="1"/>
        <v>107</v>
      </c>
      <c r="P12" s="92">
        <f t="shared" si="1"/>
        <v>1081200</v>
      </c>
      <c r="Q12" s="92">
        <f t="shared" si="1"/>
        <v>20734</v>
      </c>
      <c r="R12" s="99">
        <f t="shared" si="1"/>
        <v>60026000</v>
      </c>
      <c r="S12" s="99">
        <f t="shared" si="1"/>
        <v>58063</v>
      </c>
      <c r="T12" s="99">
        <f t="shared" si="1"/>
        <v>0</v>
      </c>
      <c r="U12" s="92">
        <f t="shared" si="1"/>
        <v>106387500</v>
      </c>
      <c r="V12" s="92">
        <f t="shared" si="1"/>
        <v>0</v>
      </c>
      <c r="W12" s="92">
        <f t="shared" si="1"/>
        <v>0</v>
      </c>
      <c r="X12" s="61" t="e">
        <f>C14+E14+G14+I14+#REF!+K14+M14+O14+Q14+T14+V14</f>
        <v>#REF!</v>
      </c>
      <c r="Y12" s="61" t="e">
        <f>D14+F14+H14+J14+#REF!+L14+N14+P14+R14+U14+W14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x14ac:dyDescent="0.2">
      <c r="A13" s="8" t="s">
        <v>90</v>
      </c>
      <c r="B13" s="57" t="s">
        <v>91</v>
      </c>
      <c r="C13" s="91">
        <f t="shared" si="1"/>
        <v>10</v>
      </c>
      <c r="D13" s="91">
        <f t="shared" si="1"/>
        <v>70000</v>
      </c>
      <c r="E13" s="91">
        <f t="shared" si="1"/>
        <v>133</v>
      </c>
      <c r="F13" s="91">
        <f t="shared" si="1"/>
        <v>2004002</v>
      </c>
      <c r="G13" s="91">
        <f t="shared" si="1"/>
        <v>0</v>
      </c>
      <c r="H13" s="91">
        <f t="shared" si="1"/>
        <v>0</v>
      </c>
      <c r="I13" s="91">
        <f t="shared" si="1"/>
        <v>274</v>
      </c>
      <c r="J13" s="91">
        <f t="shared" si="1"/>
        <v>245200</v>
      </c>
      <c r="K13" s="91">
        <f t="shared" si="1"/>
        <v>11</v>
      </c>
      <c r="L13" s="92">
        <f t="shared" si="1"/>
        <v>678605</v>
      </c>
      <c r="M13" s="92">
        <f t="shared" si="1"/>
        <v>81</v>
      </c>
      <c r="N13" s="92">
        <f t="shared" si="1"/>
        <v>1620000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125280</v>
      </c>
      <c r="T13" s="99">
        <f t="shared" si="1"/>
        <v>188287</v>
      </c>
      <c r="U13" s="92">
        <f t="shared" si="1"/>
        <v>123891307</v>
      </c>
      <c r="V13" s="92">
        <f t="shared" si="1"/>
        <v>0</v>
      </c>
      <c r="W13" s="92">
        <f t="shared" si="1"/>
        <v>0</v>
      </c>
      <c r="X13" s="61" t="e">
        <f>C15+E15+G15+I15+#REF!+K15+M15+O15+Q15+T15+V15</f>
        <v>#REF!</v>
      </c>
      <c r="Y13" s="61" t="e">
        <f>D15+F15+H15+J15+#REF!+L15+N15+P15+R15+U15+W15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x14ac:dyDescent="0.2">
      <c r="A14" s="8" t="s">
        <v>92</v>
      </c>
      <c r="B14" s="57" t="s">
        <v>93</v>
      </c>
      <c r="C14" s="91">
        <f t="shared" si="1"/>
        <v>20</v>
      </c>
      <c r="D14" s="91">
        <f t="shared" si="1"/>
        <v>100000</v>
      </c>
      <c r="E14" s="91">
        <f t="shared" si="1"/>
        <v>244</v>
      </c>
      <c r="F14" s="91">
        <f t="shared" si="1"/>
        <v>2308425</v>
      </c>
      <c r="G14" s="91">
        <f t="shared" si="1"/>
        <v>14</v>
      </c>
      <c r="H14" s="91">
        <f t="shared" si="1"/>
        <v>279600</v>
      </c>
      <c r="I14" s="91">
        <f t="shared" si="1"/>
        <v>102</v>
      </c>
      <c r="J14" s="91">
        <f t="shared" si="1"/>
        <v>181200</v>
      </c>
      <c r="K14" s="91">
        <f t="shared" si="1"/>
        <v>2</v>
      </c>
      <c r="L14" s="92">
        <f t="shared" si="1"/>
        <v>85000</v>
      </c>
      <c r="M14" s="92">
        <f t="shared" si="1"/>
        <v>104</v>
      </c>
      <c r="N14" s="92">
        <f t="shared" si="1"/>
        <v>1970000</v>
      </c>
      <c r="O14" s="92">
        <f t="shared" si="1"/>
        <v>45</v>
      </c>
      <c r="P14" s="92">
        <f t="shared" si="1"/>
        <v>1350000</v>
      </c>
      <c r="Q14" s="92">
        <f t="shared" si="1"/>
        <v>26295</v>
      </c>
      <c r="R14" s="99">
        <f t="shared" si="1"/>
        <v>435841</v>
      </c>
      <c r="S14" s="99">
        <f t="shared" si="1"/>
        <v>12181</v>
      </c>
      <c r="T14" s="99">
        <f t="shared" si="1"/>
        <v>0</v>
      </c>
      <c r="U14" s="92">
        <f t="shared" si="1"/>
        <v>28869000</v>
      </c>
      <c r="V14" s="92">
        <f t="shared" si="1"/>
        <v>0</v>
      </c>
      <c r="W14" s="92">
        <f t="shared" si="1"/>
        <v>0</v>
      </c>
      <c r="X14" s="61" t="e">
        <f>C16+E16+G16+I16+#REF!+K16+M16+O16+Q16+T16+V16</f>
        <v>#REF!</v>
      </c>
      <c r="Y14" s="61" t="e">
        <f>D16+F16+H16+J16+#REF!+L16+N16+P16+R16+U16+W16</f>
        <v>#REF!</v>
      </c>
      <c r="Z14" s="61" t="e">
        <f>X14-G15-M15-T15</f>
        <v>#REF!</v>
      </c>
      <c r="AA14" s="61" t="e">
        <f>Y14-H15-N15-U15</f>
        <v>#REF!</v>
      </c>
    </row>
    <row r="15" spans="1:27" x14ac:dyDescent="0.2">
      <c r="A15" s="11" t="s">
        <v>51</v>
      </c>
      <c r="B15" s="57" t="s">
        <v>4</v>
      </c>
      <c r="C15" s="91">
        <f t="shared" si="1"/>
        <v>17</v>
      </c>
      <c r="D15" s="91">
        <f t="shared" si="1"/>
        <v>170000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0</v>
      </c>
      <c r="J15" s="91">
        <f t="shared" si="1"/>
        <v>0</v>
      </c>
      <c r="K15" s="91">
        <f t="shared" si="1"/>
        <v>1</v>
      </c>
      <c r="L15" s="92">
        <f t="shared" si="1"/>
        <v>100000</v>
      </c>
      <c r="M15" s="92">
        <f t="shared" si="1"/>
        <v>128</v>
      </c>
      <c r="N15" s="92">
        <f t="shared" si="1"/>
        <v>2040000</v>
      </c>
      <c r="O15" s="92">
        <f t="shared" si="1"/>
        <v>26</v>
      </c>
      <c r="P15" s="92">
        <f t="shared" si="1"/>
        <v>481000</v>
      </c>
      <c r="Q15" s="92">
        <f t="shared" si="1"/>
        <v>0</v>
      </c>
      <c r="R15" s="99">
        <f t="shared" si="1"/>
        <v>0</v>
      </c>
      <c r="S15" s="99">
        <f t="shared" si="1"/>
        <v>2335</v>
      </c>
      <c r="T15" s="99">
        <f t="shared" si="1"/>
        <v>2335</v>
      </c>
      <c r="U15" s="92">
        <f t="shared" si="1"/>
        <v>2335000</v>
      </c>
      <c r="V15" s="92">
        <f t="shared" si="1"/>
        <v>0</v>
      </c>
      <c r="W15" s="92">
        <f t="shared" si="1"/>
        <v>0</v>
      </c>
      <c r="X15" s="61" t="e">
        <f>C17+E17+G17+I17+#REF!+K17+M17+O17+Q17+T17+V17</f>
        <v>#REF!</v>
      </c>
      <c r="Y15" s="61" t="e">
        <f>D17+F17+H17+J17+#REF!+L17+N17+P17+R17+U17+W17</f>
        <v>#REF!</v>
      </c>
      <c r="Z15" s="61" t="e">
        <f t="shared" ref="Z15:AA27" si="2">X15-G17-M17-T17</f>
        <v>#REF!</v>
      </c>
      <c r="AA15" s="61" t="e">
        <f t="shared" si="2"/>
        <v>#REF!</v>
      </c>
    </row>
    <row r="16" spans="1:27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100</v>
      </c>
      <c r="N16" s="92">
        <f t="shared" si="1"/>
        <v>2991600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4561</v>
      </c>
      <c r="T16" s="99">
        <f t="shared" si="1"/>
        <v>4561</v>
      </c>
      <c r="U16" s="92">
        <f t="shared" si="1"/>
        <v>6067000</v>
      </c>
      <c r="V16" s="92">
        <f t="shared" si="1"/>
        <v>0</v>
      </c>
      <c r="W16" s="92">
        <f t="shared" si="1"/>
        <v>0</v>
      </c>
      <c r="X16" s="61" t="e">
        <f>C18+E18+G18+I18+#REF!+K18+M18+O18+Q18+T18+V18</f>
        <v>#REF!</v>
      </c>
      <c r="Y16" s="61" t="e">
        <f>D18+F18+H18+J18+#REF!+L18+N18+P18+R18+U18+W18</f>
        <v>#REF!</v>
      </c>
      <c r="Z16" s="61" t="e">
        <f t="shared" si="2"/>
        <v>#REF!</v>
      </c>
      <c r="AA16" s="61" t="e">
        <f t="shared" si="2"/>
        <v>#REF!</v>
      </c>
    </row>
    <row r="17" spans="1:27" x14ac:dyDescent="0.2">
      <c r="A17" s="11" t="s">
        <v>53</v>
      </c>
      <c r="B17" s="57" t="s">
        <v>6</v>
      </c>
      <c r="C17" s="91">
        <f t="shared" si="1"/>
        <v>30</v>
      </c>
      <c r="D17" s="91">
        <f t="shared" si="1"/>
        <v>150000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138</v>
      </c>
      <c r="N17" s="92">
        <f t="shared" si="1"/>
        <v>4193140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6496</v>
      </c>
      <c r="T17" s="99">
        <f t="shared" si="1"/>
        <v>10308</v>
      </c>
      <c r="U17" s="92">
        <f t="shared" si="1"/>
        <v>7621701</v>
      </c>
      <c r="V17" s="92">
        <f t="shared" si="1"/>
        <v>0</v>
      </c>
      <c r="W17" s="92">
        <f t="shared" si="1"/>
        <v>0</v>
      </c>
      <c r="X17" s="61" t="e">
        <f>C19+E19+G19+I19+#REF!+K19+M19+O19+Q19+T19+V19</f>
        <v>#REF!</v>
      </c>
      <c r="Y17" s="61" t="e">
        <f>D19+F19+H19+J19+#REF!+L19+N19+P19+R19+U19+W19</f>
        <v>#REF!</v>
      </c>
      <c r="Z17" s="61" t="e">
        <f t="shared" si="2"/>
        <v>#REF!</v>
      </c>
      <c r="AA17" s="61" t="e">
        <f t="shared" si="2"/>
        <v>#REF!</v>
      </c>
    </row>
    <row r="18" spans="1:27" x14ac:dyDescent="0.2">
      <c r="A18" s="11" t="s">
        <v>54</v>
      </c>
      <c r="B18" s="57" t="s">
        <v>7</v>
      </c>
      <c r="C18" s="91">
        <f t="shared" si="1"/>
        <v>430</v>
      </c>
      <c r="D18" s="91">
        <f t="shared" si="1"/>
        <v>860000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8</v>
      </c>
      <c r="L18" s="92">
        <f t="shared" si="1"/>
        <v>236000</v>
      </c>
      <c r="M18" s="92">
        <f t="shared" si="1"/>
        <v>191</v>
      </c>
      <c r="N18" s="92">
        <f t="shared" si="1"/>
        <v>3788600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18991</v>
      </c>
      <c r="T18" s="99">
        <f t="shared" si="1"/>
        <v>18991</v>
      </c>
      <c r="U18" s="92">
        <f t="shared" si="1"/>
        <v>18991000</v>
      </c>
      <c r="V18" s="92">
        <f t="shared" si="1"/>
        <v>0</v>
      </c>
      <c r="W18" s="92">
        <f t="shared" si="1"/>
        <v>0</v>
      </c>
      <c r="X18" s="61" t="e">
        <f>C20+E20+G20+I20+#REF!+K20+M20+O20+Q20+T20+V20</f>
        <v>#REF!</v>
      </c>
      <c r="Y18" s="61" t="e">
        <f>D20+F20+H20+J20+#REF!+L20+N20+P20+R20+U20+W20</f>
        <v>#REF!</v>
      </c>
      <c r="Z18" s="61" t="e">
        <f t="shared" si="2"/>
        <v>#REF!</v>
      </c>
      <c r="AA18" s="61" t="e">
        <f t="shared" si="2"/>
        <v>#REF!</v>
      </c>
    </row>
    <row r="19" spans="1:27" x14ac:dyDescent="0.2">
      <c r="A19" s="11" t="s">
        <v>55</v>
      </c>
      <c r="B19" s="57" t="s">
        <v>8</v>
      </c>
      <c r="C19" s="91">
        <f t="shared" si="1"/>
        <v>7</v>
      </c>
      <c r="D19" s="91">
        <f t="shared" si="1"/>
        <v>70000</v>
      </c>
      <c r="E19" s="91">
        <f t="shared" si="1"/>
        <v>22</v>
      </c>
      <c r="F19" s="91">
        <f t="shared" si="1"/>
        <v>272600</v>
      </c>
      <c r="G19" s="91">
        <f t="shared" si="1"/>
        <v>0</v>
      </c>
      <c r="H19" s="91">
        <f t="shared" si="1"/>
        <v>0</v>
      </c>
      <c r="I19" s="91">
        <f t="shared" si="1"/>
        <v>0</v>
      </c>
      <c r="J19" s="91">
        <f t="shared" si="1"/>
        <v>0</v>
      </c>
      <c r="K19" s="91">
        <f t="shared" si="1"/>
        <v>15</v>
      </c>
      <c r="L19" s="92">
        <f t="shared" si="1"/>
        <v>1500000</v>
      </c>
      <c r="M19" s="92">
        <f t="shared" si="1"/>
        <v>133</v>
      </c>
      <c r="N19" s="92">
        <f t="shared" si="1"/>
        <v>3147100</v>
      </c>
      <c r="O19" s="92">
        <f t="shared" si="1"/>
        <v>0</v>
      </c>
      <c r="P19" s="92">
        <f t="shared" si="1"/>
        <v>0</v>
      </c>
      <c r="Q19" s="92">
        <f t="shared" si="1"/>
        <v>0</v>
      </c>
      <c r="R19" s="99">
        <f t="shared" si="1"/>
        <v>0</v>
      </c>
      <c r="S19" s="99">
        <f t="shared" si="1"/>
        <v>0</v>
      </c>
      <c r="T19" s="99">
        <f t="shared" si="1"/>
        <v>2163</v>
      </c>
      <c r="U19" s="92">
        <f t="shared" si="1"/>
        <v>2429240</v>
      </c>
      <c r="V19" s="92">
        <f t="shared" si="1"/>
        <v>0</v>
      </c>
      <c r="W19" s="92">
        <f t="shared" si="1"/>
        <v>0</v>
      </c>
      <c r="X19" s="61" t="e">
        <f>C21+E21+G21+I21+#REF!+K21+M21+O21+Q21+T21+V21</f>
        <v>#REF!</v>
      </c>
      <c r="Y19" s="61" t="e">
        <f>D21+F21+H21+J21+#REF!+L21+N21+P21+R21+U21+W21</f>
        <v>#REF!</v>
      </c>
      <c r="Z19" s="61" t="e">
        <f t="shared" si="2"/>
        <v>#REF!</v>
      </c>
      <c r="AA19" s="61" t="e">
        <f t="shared" si="2"/>
        <v>#REF!</v>
      </c>
    </row>
    <row r="20" spans="1:27" x14ac:dyDescent="0.2">
      <c r="A20" s="11" t="s">
        <v>56</v>
      </c>
      <c r="B20" s="57" t="s">
        <v>9</v>
      </c>
      <c r="C20" s="91">
        <f>C51+C82+C113+C144</f>
        <v>55</v>
      </c>
      <c r="D20" s="91">
        <f t="shared" ref="D20:V20" si="3">D51+D82+D113+D144</f>
        <v>275000</v>
      </c>
      <c r="E20" s="91">
        <f t="shared" si="3"/>
        <v>0</v>
      </c>
      <c r="F20" s="91">
        <f t="shared" si="3"/>
        <v>0</v>
      </c>
      <c r="G20" s="91">
        <f t="shared" si="3"/>
        <v>0</v>
      </c>
      <c r="H20" s="91">
        <f t="shared" si="3"/>
        <v>0</v>
      </c>
      <c r="I20" s="91">
        <f t="shared" si="3"/>
        <v>0</v>
      </c>
      <c r="J20" s="91">
        <f t="shared" si="3"/>
        <v>0</v>
      </c>
      <c r="K20" s="91">
        <f t="shared" si="3"/>
        <v>13</v>
      </c>
      <c r="L20" s="91">
        <f t="shared" si="3"/>
        <v>1226470</v>
      </c>
      <c r="M20" s="91">
        <f t="shared" si="3"/>
        <v>319</v>
      </c>
      <c r="N20" s="91">
        <f t="shared" si="3"/>
        <v>3760000</v>
      </c>
      <c r="O20" s="91">
        <f t="shared" si="3"/>
        <v>0</v>
      </c>
      <c r="P20" s="91">
        <f t="shared" si="3"/>
        <v>0</v>
      </c>
      <c r="Q20" s="91">
        <f t="shared" si="3"/>
        <v>0</v>
      </c>
      <c r="R20" s="91">
        <f t="shared" si="3"/>
        <v>0</v>
      </c>
      <c r="S20" s="91">
        <f t="shared" si="3"/>
        <v>8631</v>
      </c>
      <c r="T20" s="91">
        <f t="shared" si="3"/>
        <v>15660</v>
      </c>
      <c r="U20" s="91">
        <f t="shared" si="3"/>
        <v>9066833</v>
      </c>
      <c r="V20" s="91">
        <f t="shared" si="3"/>
        <v>0</v>
      </c>
      <c r="W20" s="91">
        <f>W51+W82+W113+W144</f>
        <v>0</v>
      </c>
      <c r="X20" s="61" t="e">
        <f>C22+E22+G22+I22+#REF!+K22+M22+O22+Q22+T22+V22</f>
        <v>#REF!</v>
      </c>
      <c r="Y20" s="61" t="e">
        <f>D22+F22+H22+J22+#REF!+L22+N22+P22+R22+U22+W22</f>
        <v>#REF!</v>
      </c>
      <c r="Z20" s="61" t="e">
        <f t="shared" si="2"/>
        <v>#REF!</v>
      </c>
      <c r="AA20" s="61" t="e">
        <f t="shared" si="2"/>
        <v>#REF!</v>
      </c>
    </row>
    <row r="21" spans="1:27" x14ac:dyDescent="0.2">
      <c r="A21" s="11" t="s">
        <v>57</v>
      </c>
      <c r="B21" s="57" t="s">
        <v>10</v>
      </c>
      <c r="C21" s="91">
        <f t="shared" ref="C21:W30" si="4">C52+C83+C114+C145</f>
        <v>6</v>
      </c>
      <c r="D21" s="91">
        <f t="shared" si="4"/>
        <v>36000</v>
      </c>
      <c r="E21" s="91">
        <f t="shared" si="4"/>
        <v>0</v>
      </c>
      <c r="F21" s="91">
        <f t="shared" si="4"/>
        <v>0</v>
      </c>
      <c r="G21" s="91">
        <f t="shared" si="4"/>
        <v>0</v>
      </c>
      <c r="H21" s="91">
        <f t="shared" si="4"/>
        <v>0</v>
      </c>
      <c r="I21" s="91">
        <f t="shared" si="4"/>
        <v>0</v>
      </c>
      <c r="J21" s="91">
        <f t="shared" si="4"/>
        <v>0</v>
      </c>
      <c r="K21" s="91">
        <f t="shared" si="4"/>
        <v>0</v>
      </c>
      <c r="L21" s="92">
        <f t="shared" si="4"/>
        <v>0</v>
      </c>
      <c r="M21" s="92">
        <f t="shared" si="4"/>
        <v>117</v>
      </c>
      <c r="N21" s="92">
        <f t="shared" si="4"/>
        <v>1256000</v>
      </c>
      <c r="O21" s="92">
        <f t="shared" si="4"/>
        <v>0</v>
      </c>
      <c r="P21" s="92">
        <f t="shared" si="4"/>
        <v>0</v>
      </c>
      <c r="Q21" s="92">
        <f t="shared" si="4"/>
        <v>0</v>
      </c>
      <c r="R21" s="99">
        <f t="shared" si="4"/>
        <v>0</v>
      </c>
      <c r="S21" s="99">
        <f t="shared" si="4"/>
        <v>1664</v>
      </c>
      <c r="T21" s="99">
        <f t="shared" si="4"/>
        <v>1664</v>
      </c>
      <c r="U21" s="92">
        <f t="shared" si="4"/>
        <v>1664000</v>
      </c>
      <c r="V21" s="92">
        <f t="shared" si="4"/>
        <v>0</v>
      </c>
      <c r="W21" s="92">
        <f t="shared" si="4"/>
        <v>0</v>
      </c>
      <c r="X21" s="61" t="e">
        <f>C23+E23+G23+I23+#REF!+K23+M23+O23+Q23+T23+V23</f>
        <v>#REF!</v>
      </c>
      <c r="Y21" s="61" t="e">
        <f>D23+F23+H23+J23+#REF!+L23+N23+P23+R23+U23+W23</f>
        <v>#REF!</v>
      </c>
      <c r="Z21" s="61" t="e">
        <f t="shared" si="2"/>
        <v>#REF!</v>
      </c>
      <c r="AA21" s="61" t="e">
        <f t="shared" si="2"/>
        <v>#REF!</v>
      </c>
    </row>
    <row r="22" spans="1:27" x14ac:dyDescent="0.2">
      <c r="A22" s="11" t="s">
        <v>58</v>
      </c>
      <c r="B22" s="57" t="s">
        <v>11</v>
      </c>
      <c r="C22" s="91">
        <f t="shared" si="4"/>
        <v>66</v>
      </c>
      <c r="D22" s="91">
        <f t="shared" si="4"/>
        <v>330000</v>
      </c>
      <c r="E22" s="91">
        <f t="shared" si="4"/>
        <v>131</v>
      </c>
      <c r="F22" s="91">
        <f t="shared" si="4"/>
        <v>1836817</v>
      </c>
      <c r="G22" s="91">
        <f t="shared" si="4"/>
        <v>6737</v>
      </c>
      <c r="H22" s="91">
        <f t="shared" si="4"/>
        <v>3370637</v>
      </c>
      <c r="I22" s="91">
        <f t="shared" si="4"/>
        <v>0</v>
      </c>
      <c r="J22" s="91">
        <f t="shared" si="4"/>
        <v>0</v>
      </c>
      <c r="K22" s="91">
        <f t="shared" si="4"/>
        <v>15</v>
      </c>
      <c r="L22" s="92">
        <f t="shared" si="4"/>
        <v>1136050</v>
      </c>
      <c r="M22" s="92">
        <f t="shared" si="4"/>
        <v>154</v>
      </c>
      <c r="N22" s="92">
        <f t="shared" si="4"/>
        <v>1734700</v>
      </c>
      <c r="O22" s="92">
        <f t="shared" si="4"/>
        <v>96</v>
      </c>
      <c r="P22" s="92">
        <f t="shared" si="4"/>
        <v>2815336</v>
      </c>
      <c r="Q22" s="92">
        <f t="shared" si="4"/>
        <v>9</v>
      </c>
      <c r="R22" s="99">
        <f t="shared" si="4"/>
        <v>43200</v>
      </c>
      <c r="S22" s="99">
        <f t="shared" si="4"/>
        <v>16128</v>
      </c>
      <c r="T22" s="99">
        <f t="shared" si="4"/>
        <v>16128</v>
      </c>
      <c r="U22" s="92">
        <f t="shared" si="4"/>
        <v>15167000</v>
      </c>
      <c r="V22" s="92">
        <f t="shared" si="4"/>
        <v>1</v>
      </c>
      <c r="W22" s="92">
        <f t="shared" si="4"/>
        <v>5000</v>
      </c>
      <c r="X22" s="61" t="e">
        <f>C24+E24+G24+I24+#REF!+K24+M24+O24+Q24+T24+V24</f>
        <v>#REF!</v>
      </c>
      <c r="Y22" s="61" t="e">
        <f>D24+F24+H24+J24+#REF!+L24+N24+P24+R24+U24+W24</f>
        <v>#REF!</v>
      </c>
      <c r="Z22" s="61" t="e">
        <f t="shared" si="2"/>
        <v>#REF!</v>
      </c>
      <c r="AA22" s="61" t="e">
        <f t="shared" si="2"/>
        <v>#REF!</v>
      </c>
    </row>
    <row r="23" spans="1:27" x14ac:dyDescent="0.2">
      <c r="A23" s="11" t="s">
        <v>59</v>
      </c>
      <c r="B23" s="57" t="s">
        <v>12</v>
      </c>
      <c r="C23" s="91">
        <f t="shared" si="4"/>
        <v>20</v>
      </c>
      <c r="D23" s="91">
        <f t="shared" si="4"/>
        <v>200000</v>
      </c>
      <c r="E23" s="91">
        <f t="shared" si="4"/>
        <v>0</v>
      </c>
      <c r="F23" s="91">
        <f t="shared" si="4"/>
        <v>0</v>
      </c>
      <c r="G23" s="91">
        <f t="shared" si="4"/>
        <v>0</v>
      </c>
      <c r="H23" s="91">
        <f t="shared" si="4"/>
        <v>0</v>
      </c>
      <c r="I23" s="91">
        <f t="shared" si="4"/>
        <v>7</v>
      </c>
      <c r="J23" s="91">
        <f t="shared" si="4"/>
        <v>10500</v>
      </c>
      <c r="K23" s="91">
        <f t="shared" si="4"/>
        <v>4</v>
      </c>
      <c r="L23" s="92">
        <f t="shared" si="4"/>
        <v>301350</v>
      </c>
      <c r="M23" s="92">
        <f t="shared" si="4"/>
        <v>100</v>
      </c>
      <c r="N23" s="92">
        <f t="shared" si="4"/>
        <v>605000</v>
      </c>
      <c r="O23" s="92">
        <f t="shared" si="4"/>
        <v>0</v>
      </c>
      <c r="P23" s="92">
        <f t="shared" si="4"/>
        <v>0</v>
      </c>
      <c r="Q23" s="92">
        <f t="shared" si="4"/>
        <v>0</v>
      </c>
      <c r="R23" s="99">
        <f t="shared" si="4"/>
        <v>0</v>
      </c>
      <c r="S23" s="99">
        <f t="shared" si="4"/>
        <v>31</v>
      </c>
      <c r="T23" s="99">
        <f t="shared" si="4"/>
        <v>31</v>
      </c>
      <c r="U23" s="92">
        <f t="shared" si="4"/>
        <v>295000</v>
      </c>
      <c r="V23" s="92">
        <f t="shared" si="4"/>
        <v>0</v>
      </c>
      <c r="W23" s="92">
        <f t="shared" si="4"/>
        <v>0</v>
      </c>
      <c r="X23" s="61" t="e">
        <f>C25+E25+G25+I25+#REF!+K25+M25+O25+Q25+T25+V25</f>
        <v>#REF!</v>
      </c>
      <c r="Y23" s="61" t="e">
        <f>D25+F25+H25+J25+#REF!+L25+N25+P25+R25+U25+W25</f>
        <v>#REF!</v>
      </c>
      <c r="Z23" s="61" t="e">
        <f t="shared" si="2"/>
        <v>#REF!</v>
      </c>
      <c r="AA23" s="61" t="e">
        <f t="shared" si="2"/>
        <v>#REF!</v>
      </c>
    </row>
    <row r="24" spans="1:27" x14ac:dyDescent="0.2">
      <c r="A24" s="11" t="s">
        <v>60</v>
      </c>
      <c r="B24" s="57" t="s">
        <v>13</v>
      </c>
      <c r="C24" s="107">
        <f t="shared" si="4"/>
        <v>69</v>
      </c>
      <c r="D24" s="107">
        <f t="shared" si="4"/>
        <v>468000</v>
      </c>
      <c r="E24" s="107">
        <f t="shared" si="4"/>
        <v>0</v>
      </c>
      <c r="F24" s="107">
        <f t="shared" si="4"/>
        <v>0</v>
      </c>
      <c r="G24" s="107">
        <f t="shared" si="4"/>
        <v>0</v>
      </c>
      <c r="H24" s="107">
        <f t="shared" si="4"/>
        <v>0</v>
      </c>
      <c r="I24" s="107">
        <f t="shared" si="4"/>
        <v>0</v>
      </c>
      <c r="J24" s="107">
        <f t="shared" si="4"/>
        <v>0</v>
      </c>
      <c r="K24" s="107">
        <f t="shared" si="4"/>
        <v>11</v>
      </c>
      <c r="L24" s="107">
        <f t="shared" si="4"/>
        <v>929599</v>
      </c>
      <c r="M24" s="92">
        <f t="shared" si="4"/>
        <v>207</v>
      </c>
      <c r="N24" s="92">
        <f t="shared" si="4"/>
        <v>4065800</v>
      </c>
      <c r="O24" s="92">
        <f t="shared" si="4"/>
        <v>0</v>
      </c>
      <c r="P24" s="92">
        <f t="shared" si="4"/>
        <v>0</v>
      </c>
      <c r="Q24" s="92">
        <f t="shared" si="4"/>
        <v>0</v>
      </c>
      <c r="R24" s="99">
        <f t="shared" si="4"/>
        <v>0</v>
      </c>
      <c r="S24" s="99">
        <f t="shared" si="4"/>
        <v>11506</v>
      </c>
      <c r="T24" s="99">
        <f t="shared" si="4"/>
        <v>11506</v>
      </c>
      <c r="U24" s="92">
        <f t="shared" si="4"/>
        <v>9206000</v>
      </c>
      <c r="V24" s="92">
        <f t="shared" si="4"/>
        <v>0</v>
      </c>
      <c r="W24" s="92">
        <f t="shared" si="4"/>
        <v>0</v>
      </c>
      <c r="X24" s="61" t="e">
        <f>C26+E26+G26+I26+#REF!+K26+M26+O26+Q26+T26+V26</f>
        <v>#REF!</v>
      </c>
      <c r="Y24" s="61" t="e">
        <f>D26+F26+H26+J26+#REF!+L26+N26+P26+R26+U26+W26</f>
        <v>#REF!</v>
      </c>
      <c r="Z24" s="61" t="e">
        <f t="shared" si="2"/>
        <v>#REF!</v>
      </c>
      <c r="AA24" s="61" t="e">
        <f t="shared" si="2"/>
        <v>#REF!</v>
      </c>
    </row>
    <row r="25" spans="1:27" x14ac:dyDescent="0.2">
      <c r="A25" s="11" t="s">
        <v>61</v>
      </c>
      <c r="B25" s="57" t="s">
        <v>14</v>
      </c>
      <c r="C25" s="91">
        <f t="shared" si="4"/>
        <v>0</v>
      </c>
      <c r="D25" s="91">
        <f t="shared" si="4"/>
        <v>0</v>
      </c>
      <c r="E25" s="91">
        <f t="shared" si="4"/>
        <v>0</v>
      </c>
      <c r="F25" s="91">
        <f t="shared" si="4"/>
        <v>0</v>
      </c>
      <c r="G25" s="91">
        <f t="shared" si="4"/>
        <v>0</v>
      </c>
      <c r="H25" s="91">
        <f t="shared" si="4"/>
        <v>0</v>
      </c>
      <c r="I25" s="91">
        <f t="shared" si="4"/>
        <v>0</v>
      </c>
      <c r="J25" s="91">
        <f t="shared" si="4"/>
        <v>0</v>
      </c>
      <c r="K25" s="91">
        <f t="shared" si="4"/>
        <v>0</v>
      </c>
      <c r="L25" s="92">
        <f t="shared" si="4"/>
        <v>0</v>
      </c>
      <c r="M25" s="92">
        <f t="shared" si="4"/>
        <v>0</v>
      </c>
      <c r="N25" s="92">
        <f t="shared" si="4"/>
        <v>0</v>
      </c>
      <c r="O25" s="92">
        <f t="shared" si="4"/>
        <v>2</v>
      </c>
      <c r="P25" s="92">
        <f t="shared" si="4"/>
        <v>20000</v>
      </c>
      <c r="Q25" s="92">
        <f t="shared" si="4"/>
        <v>0</v>
      </c>
      <c r="R25" s="99">
        <f t="shared" si="4"/>
        <v>0</v>
      </c>
      <c r="S25" s="99">
        <f t="shared" si="4"/>
        <v>0</v>
      </c>
      <c r="T25" s="99">
        <f t="shared" si="4"/>
        <v>0</v>
      </c>
      <c r="U25" s="92">
        <f t="shared" si="4"/>
        <v>0</v>
      </c>
      <c r="V25" s="92">
        <f t="shared" si="4"/>
        <v>0</v>
      </c>
      <c r="W25" s="92">
        <f t="shared" si="4"/>
        <v>0</v>
      </c>
      <c r="X25" s="61" t="e">
        <f>C27+E27+G27+I27+#REF!+K27+M27+O27+Q27+T27+V27</f>
        <v>#REF!</v>
      </c>
      <c r="Y25" s="61" t="e">
        <f>D27+F27+H27+J27+#REF!+L27+N27+P27+R27+U27+W27</f>
        <v>#REF!</v>
      </c>
      <c r="Z25" s="61" t="e">
        <f t="shared" si="2"/>
        <v>#REF!</v>
      </c>
      <c r="AA25" s="61" t="e">
        <f t="shared" si="2"/>
        <v>#REF!</v>
      </c>
    </row>
    <row r="26" spans="1:27" x14ac:dyDescent="0.2">
      <c r="A26" s="11" t="s">
        <v>62</v>
      </c>
      <c r="B26" s="57" t="s">
        <v>15</v>
      </c>
      <c r="C26" s="91">
        <f t="shared" si="4"/>
        <v>8</v>
      </c>
      <c r="D26" s="91">
        <f t="shared" si="4"/>
        <v>65000</v>
      </c>
      <c r="E26" s="91">
        <f t="shared" si="4"/>
        <v>0</v>
      </c>
      <c r="F26" s="91">
        <f t="shared" si="4"/>
        <v>0</v>
      </c>
      <c r="G26" s="91">
        <f t="shared" si="4"/>
        <v>0</v>
      </c>
      <c r="H26" s="91">
        <f t="shared" si="4"/>
        <v>0</v>
      </c>
      <c r="I26" s="91">
        <f t="shared" si="4"/>
        <v>0</v>
      </c>
      <c r="J26" s="91">
        <f t="shared" si="4"/>
        <v>0</v>
      </c>
      <c r="K26" s="91">
        <f t="shared" si="4"/>
        <v>0</v>
      </c>
      <c r="L26" s="92">
        <f t="shared" si="4"/>
        <v>0</v>
      </c>
      <c r="M26" s="92">
        <f t="shared" si="4"/>
        <v>101</v>
      </c>
      <c r="N26" s="92">
        <f t="shared" si="4"/>
        <v>2525000</v>
      </c>
      <c r="O26" s="92">
        <f t="shared" si="4"/>
        <v>0</v>
      </c>
      <c r="P26" s="92">
        <f t="shared" si="4"/>
        <v>0</v>
      </c>
      <c r="Q26" s="92">
        <f t="shared" si="4"/>
        <v>0</v>
      </c>
      <c r="R26" s="99">
        <f t="shared" si="4"/>
        <v>0</v>
      </c>
      <c r="S26" s="99">
        <f t="shared" si="4"/>
        <v>6051</v>
      </c>
      <c r="T26" s="99">
        <f t="shared" si="4"/>
        <v>6051</v>
      </c>
      <c r="U26" s="92">
        <f t="shared" si="4"/>
        <v>13233700</v>
      </c>
      <c r="V26" s="92">
        <f t="shared" si="4"/>
        <v>0</v>
      </c>
      <c r="W26" s="92">
        <f t="shared" si="4"/>
        <v>0</v>
      </c>
      <c r="X26" s="61" t="e">
        <f>C28+E28+G28+I28+#REF!+K28+M28+O28+Q28+T28+V28</f>
        <v>#REF!</v>
      </c>
      <c r="Y26" s="61" t="e">
        <f>D28+F28+H28+J28+#REF!+L28+N28+P28+R28+U28+W28</f>
        <v>#REF!</v>
      </c>
      <c r="Z26" s="61" t="e">
        <f t="shared" si="2"/>
        <v>#REF!</v>
      </c>
      <c r="AA26" s="61" t="e">
        <f t="shared" si="2"/>
        <v>#REF!</v>
      </c>
    </row>
    <row r="27" spans="1:27" x14ac:dyDescent="0.2">
      <c r="A27" s="11" t="s">
        <v>63</v>
      </c>
      <c r="B27" s="57" t="s">
        <v>16</v>
      </c>
      <c r="C27" s="91">
        <f t="shared" si="4"/>
        <v>9</v>
      </c>
      <c r="D27" s="91">
        <f t="shared" si="4"/>
        <v>180000</v>
      </c>
      <c r="E27" s="91">
        <f t="shared" si="4"/>
        <v>42</v>
      </c>
      <c r="F27" s="91">
        <f t="shared" si="4"/>
        <v>63000</v>
      </c>
      <c r="G27" s="91">
        <f t="shared" si="4"/>
        <v>1984</v>
      </c>
      <c r="H27" s="91">
        <f t="shared" si="4"/>
        <v>19484000</v>
      </c>
      <c r="I27" s="91">
        <f t="shared" si="4"/>
        <v>102</v>
      </c>
      <c r="J27" s="91">
        <f t="shared" si="4"/>
        <v>306000</v>
      </c>
      <c r="K27" s="91">
        <f t="shared" si="4"/>
        <v>3</v>
      </c>
      <c r="L27" s="92">
        <f t="shared" si="4"/>
        <v>137390</v>
      </c>
      <c r="M27" s="92">
        <f t="shared" si="4"/>
        <v>63</v>
      </c>
      <c r="N27" s="92">
        <f t="shared" si="4"/>
        <v>1878450</v>
      </c>
      <c r="O27" s="92">
        <f t="shared" si="4"/>
        <v>0</v>
      </c>
      <c r="P27" s="92">
        <f t="shared" si="4"/>
        <v>0</v>
      </c>
      <c r="Q27" s="92">
        <f t="shared" si="4"/>
        <v>0</v>
      </c>
      <c r="R27" s="99">
        <f t="shared" si="4"/>
        <v>0</v>
      </c>
      <c r="S27" s="99">
        <f t="shared" si="4"/>
        <v>790</v>
      </c>
      <c r="T27" s="99">
        <f t="shared" si="4"/>
        <v>2409</v>
      </c>
      <c r="U27" s="92">
        <f t="shared" si="4"/>
        <v>1363799</v>
      </c>
      <c r="V27" s="92">
        <f t="shared" si="4"/>
        <v>0</v>
      </c>
      <c r="W27" s="92">
        <f t="shared" si="4"/>
        <v>0</v>
      </c>
      <c r="X27" s="61" t="e">
        <f>C29+E29+G29+I29+#REF!+K29+M29+O29+Q29+T29+V29</f>
        <v>#REF!</v>
      </c>
      <c r="Y27" s="61" t="e">
        <f>D29+F29+H29+J29+#REF!+L29+N29+P29+R29+U29+W29</f>
        <v>#REF!</v>
      </c>
      <c r="Z27" s="61" t="e">
        <f t="shared" si="2"/>
        <v>#REF!</v>
      </c>
      <c r="AA27" s="61" t="e">
        <f t="shared" si="2"/>
        <v>#REF!</v>
      </c>
    </row>
    <row r="28" spans="1:27" x14ac:dyDescent="0.2">
      <c r="A28" s="11" t="s">
        <v>64</v>
      </c>
      <c r="B28" s="57" t="s">
        <v>17</v>
      </c>
      <c r="C28" s="91">
        <f t="shared" si="4"/>
        <v>6</v>
      </c>
      <c r="D28" s="91">
        <f t="shared" si="4"/>
        <v>36000</v>
      </c>
      <c r="E28" s="91">
        <f t="shared" si="4"/>
        <v>0</v>
      </c>
      <c r="F28" s="91">
        <f t="shared" si="4"/>
        <v>0</v>
      </c>
      <c r="G28" s="91">
        <f t="shared" si="4"/>
        <v>0</v>
      </c>
      <c r="H28" s="91">
        <f t="shared" si="4"/>
        <v>0</v>
      </c>
      <c r="I28" s="91">
        <f t="shared" si="4"/>
        <v>0</v>
      </c>
      <c r="J28" s="91">
        <f t="shared" si="4"/>
        <v>0</v>
      </c>
      <c r="K28" s="91">
        <f t="shared" si="4"/>
        <v>0</v>
      </c>
      <c r="L28" s="92">
        <f t="shared" si="4"/>
        <v>0</v>
      </c>
      <c r="M28" s="92">
        <f t="shared" si="4"/>
        <v>46</v>
      </c>
      <c r="N28" s="92">
        <f t="shared" si="4"/>
        <v>488000</v>
      </c>
      <c r="O28" s="92">
        <f t="shared" si="4"/>
        <v>0</v>
      </c>
      <c r="P28" s="92">
        <f t="shared" si="4"/>
        <v>0</v>
      </c>
      <c r="Q28" s="92">
        <f t="shared" si="4"/>
        <v>0</v>
      </c>
      <c r="R28" s="99">
        <f t="shared" si="4"/>
        <v>0</v>
      </c>
      <c r="S28" s="99">
        <f t="shared" si="4"/>
        <v>3101</v>
      </c>
      <c r="T28" s="99">
        <f t="shared" si="4"/>
        <v>4932</v>
      </c>
      <c r="U28" s="92">
        <f t="shared" si="4"/>
        <v>10935200</v>
      </c>
      <c r="V28" s="92">
        <f t="shared" si="4"/>
        <v>0</v>
      </c>
      <c r="W28" s="92">
        <f t="shared" si="4"/>
        <v>0</v>
      </c>
      <c r="X28" s="61" t="e">
        <f>C30+E30+G30+I30+#REF!+K30+M30+O30+Q30+T30+V30</f>
        <v>#REF!</v>
      </c>
      <c r="Y28" s="61" t="e">
        <f>D30+F30+H30+J30+#REF!+L30+N30+P30+R30+U30+W30</f>
        <v>#REF!</v>
      </c>
      <c r="Z28" s="61" t="e">
        <f>X28-G29-M29-T29</f>
        <v>#REF!</v>
      </c>
      <c r="AA28" s="61" t="e">
        <f>Y28-H29-N29-U29</f>
        <v>#REF!</v>
      </c>
    </row>
    <row r="29" spans="1:27" x14ac:dyDescent="0.2">
      <c r="A29" s="11" t="s">
        <v>65</v>
      </c>
      <c r="B29" s="57" t="s">
        <v>18</v>
      </c>
      <c r="C29" s="91">
        <f t="shared" si="4"/>
        <v>0</v>
      </c>
      <c r="D29" s="91">
        <f t="shared" si="4"/>
        <v>0</v>
      </c>
      <c r="E29" s="91">
        <f t="shared" si="4"/>
        <v>0</v>
      </c>
      <c r="F29" s="91">
        <f t="shared" si="4"/>
        <v>0</v>
      </c>
      <c r="G29" s="91">
        <f t="shared" si="4"/>
        <v>0</v>
      </c>
      <c r="H29" s="91">
        <f t="shared" si="4"/>
        <v>0</v>
      </c>
      <c r="I29" s="91">
        <f t="shared" si="4"/>
        <v>0</v>
      </c>
      <c r="J29" s="91">
        <f t="shared" si="4"/>
        <v>0</v>
      </c>
      <c r="K29" s="91">
        <f t="shared" si="4"/>
        <v>0</v>
      </c>
      <c r="L29" s="92">
        <f t="shared" si="4"/>
        <v>0</v>
      </c>
      <c r="M29" s="92">
        <f t="shared" si="4"/>
        <v>0</v>
      </c>
      <c r="N29" s="92">
        <f t="shared" si="4"/>
        <v>0</v>
      </c>
      <c r="O29" s="92">
        <f t="shared" si="4"/>
        <v>0</v>
      </c>
      <c r="P29" s="92">
        <f t="shared" si="4"/>
        <v>0</v>
      </c>
      <c r="Q29" s="92">
        <f t="shared" si="4"/>
        <v>0</v>
      </c>
      <c r="R29" s="99">
        <f t="shared" si="4"/>
        <v>0</v>
      </c>
      <c r="S29" s="99">
        <f t="shared" si="4"/>
        <v>356</v>
      </c>
      <c r="T29" s="99">
        <f t="shared" si="4"/>
        <v>356</v>
      </c>
      <c r="U29" s="92">
        <f t="shared" si="4"/>
        <v>1068000</v>
      </c>
      <c r="V29" s="92">
        <f t="shared" si="4"/>
        <v>0</v>
      </c>
      <c r="W29" s="92">
        <f t="shared" si="4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x14ac:dyDescent="0.2">
      <c r="A30" s="12" t="s">
        <v>66</v>
      </c>
      <c r="B30" s="58" t="s">
        <v>19</v>
      </c>
      <c r="C30" s="96">
        <f t="shared" si="4"/>
        <v>0</v>
      </c>
      <c r="D30" s="96">
        <f t="shared" si="4"/>
        <v>0</v>
      </c>
      <c r="E30" s="96">
        <f t="shared" si="4"/>
        <v>0</v>
      </c>
      <c r="F30" s="96">
        <f t="shared" si="4"/>
        <v>0</v>
      </c>
      <c r="G30" s="96">
        <f t="shared" si="4"/>
        <v>0</v>
      </c>
      <c r="H30" s="96">
        <f t="shared" si="4"/>
        <v>0</v>
      </c>
      <c r="I30" s="96">
        <f t="shared" si="4"/>
        <v>0</v>
      </c>
      <c r="J30" s="96">
        <f t="shared" si="4"/>
        <v>0</v>
      </c>
      <c r="K30" s="96">
        <f t="shared" si="4"/>
        <v>0</v>
      </c>
      <c r="L30" s="97">
        <f t="shared" si="4"/>
        <v>0</v>
      </c>
      <c r="M30" s="97">
        <f t="shared" si="4"/>
        <v>0</v>
      </c>
      <c r="N30" s="97">
        <f t="shared" si="4"/>
        <v>0</v>
      </c>
      <c r="O30" s="97">
        <f t="shared" si="4"/>
        <v>0</v>
      </c>
      <c r="P30" s="97">
        <f t="shared" si="4"/>
        <v>0</v>
      </c>
      <c r="Q30" s="97">
        <f t="shared" si="4"/>
        <v>0</v>
      </c>
      <c r="R30" s="101">
        <f t="shared" si="4"/>
        <v>0</v>
      </c>
      <c r="S30" s="101">
        <f t="shared" si="4"/>
        <v>212</v>
      </c>
      <c r="T30" s="101">
        <f t="shared" si="4"/>
        <v>211</v>
      </c>
      <c r="U30" s="97">
        <f t="shared" si="4"/>
        <v>746000</v>
      </c>
      <c r="V30" s="97">
        <f t="shared" si="4"/>
        <v>0</v>
      </c>
      <c r="W30" s="97">
        <f t="shared" si="4"/>
        <v>0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x14ac:dyDescent="0.2">
      <c r="A31" s="59" t="s">
        <v>236</v>
      </c>
    </row>
    <row r="32" spans="1:27" x14ac:dyDescent="0.2">
      <c r="A32" t="s">
        <v>0</v>
      </c>
    </row>
    <row r="33" spans="1:23" x14ac:dyDescent="0.2">
      <c r="B33" s="22"/>
      <c r="H33" s="45"/>
      <c r="I33" s="45"/>
      <c r="J33" s="45"/>
    </row>
    <row r="34" spans="1:23" s="60" customFormat="1" ht="20.45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</row>
    <row r="35" spans="1:23" s="60" customFormat="1" ht="19.5" x14ac:dyDescent="0.2">
      <c r="A35" s="86" t="s">
        <v>237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3" t="s">
        <v>215</v>
      </c>
      <c r="B36" s="134"/>
      <c r="C36" s="139" t="s">
        <v>216</v>
      </c>
      <c r="D36" s="139"/>
      <c r="E36" s="139" t="s">
        <v>217</v>
      </c>
      <c r="F36" s="139"/>
      <c r="G36" s="139" t="s">
        <v>218</v>
      </c>
      <c r="H36" s="139"/>
      <c r="I36" s="140" t="s">
        <v>219</v>
      </c>
      <c r="J36" s="141"/>
      <c r="K36" s="139" t="s">
        <v>220</v>
      </c>
      <c r="L36" s="139"/>
      <c r="M36" s="139" t="s">
        <v>238</v>
      </c>
      <c r="N36" s="139"/>
      <c r="O36" s="139" t="s">
        <v>222</v>
      </c>
      <c r="P36" s="139"/>
      <c r="Q36" s="139" t="s">
        <v>223</v>
      </c>
      <c r="R36" s="139"/>
      <c r="S36" s="140" t="s">
        <v>224</v>
      </c>
      <c r="T36" s="142"/>
      <c r="U36" s="141"/>
      <c r="V36" s="139" t="s">
        <v>225</v>
      </c>
      <c r="W36" s="140"/>
    </row>
    <row r="37" spans="1:23" s="8" customFormat="1" ht="13.9" customHeight="1" x14ac:dyDescent="0.2">
      <c r="A37" s="135"/>
      <c r="B37" s="136"/>
      <c r="C37" s="109" t="s">
        <v>47</v>
      </c>
      <c r="D37" s="109" t="s">
        <v>226</v>
      </c>
      <c r="E37" s="109" t="s">
        <v>48</v>
      </c>
      <c r="F37" s="109" t="s">
        <v>227</v>
      </c>
      <c r="G37" s="109" t="s">
        <v>48</v>
      </c>
      <c r="H37" s="109" t="s">
        <v>228</v>
      </c>
      <c r="I37" s="109" t="s">
        <v>48</v>
      </c>
      <c r="J37" s="109" t="s">
        <v>229</v>
      </c>
      <c r="K37" s="115" t="s">
        <v>129</v>
      </c>
      <c r="L37" s="115" t="s">
        <v>230</v>
      </c>
      <c r="M37" s="115" t="s">
        <v>49</v>
      </c>
      <c r="N37" s="115" t="s">
        <v>231</v>
      </c>
      <c r="O37" s="109" t="s">
        <v>48</v>
      </c>
      <c r="P37" s="115" t="s">
        <v>232</v>
      </c>
      <c r="Q37" s="109" t="s">
        <v>48</v>
      </c>
      <c r="R37" s="115" t="s">
        <v>233</v>
      </c>
      <c r="S37" s="109" t="s">
        <v>50</v>
      </c>
      <c r="T37" s="109" t="s">
        <v>48</v>
      </c>
      <c r="U37" s="115" t="s">
        <v>234</v>
      </c>
      <c r="V37" s="109" t="s">
        <v>48</v>
      </c>
      <c r="W37" s="119" t="s">
        <v>235</v>
      </c>
    </row>
    <row r="38" spans="1:23" s="20" customFormat="1" ht="34.15" customHeight="1" x14ac:dyDescent="0.2">
      <c r="A38" s="137"/>
      <c r="B38" s="138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2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366</v>
      </c>
      <c r="D39" s="111">
        <v>2517678</v>
      </c>
      <c r="E39" s="111">
        <v>115</v>
      </c>
      <c r="F39" s="111">
        <v>1269100</v>
      </c>
      <c r="G39" s="111">
        <v>0</v>
      </c>
      <c r="H39" s="111">
        <v>0</v>
      </c>
      <c r="I39" s="111">
        <v>1017</v>
      </c>
      <c r="J39" s="111">
        <v>3575300</v>
      </c>
      <c r="K39" s="111">
        <v>34</v>
      </c>
      <c r="L39" s="111">
        <v>2486090</v>
      </c>
      <c r="M39" s="111">
        <v>918</v>
      </c>
      <c r="N39" s="104">
        <v>23002903</v>
      </c>
      <c r="O39" s="104">
        <v>88</v>
      </c>
      <c r="P39" s="104">
        <v>1996400</v>
      </c>
      <c r="Q39" s="104">
        <v>9803</v>
      </c>
      <c r="R39" s="104">
        <v>4589727</v>
      </c>
      <c r="S39" s="104">
        <v>0</v>
      </c>
      <c r="T39" s="112">
        <v>0</v>
      </c>
      <c r="U39" s="112">
        <v>0</v>
      </c>
      <c r="V39" s="112">
        <v>75</v>
      </c>
      <c r="W39" s="104">
        <v>56250</v>
      </c>
    </row>
    <row r="40" spans="1:23" s="6" customFormat="1" x14ac:dyDescent="0.2">
      <c r="A40" s="8" t="s">
        <v>84</v>
      </c>
      <c r="B40" s="57" t="s">
        <v>85</v>
      </c>
      <c r="C40" s="91">
        <v>16</v>
      </c>
      <c r="D40" s="91">
        <v>326400</v>
      </c>
      <c r="E40" s="91">
        <v>0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90</v>
      </c>
      <c r="N40" s="92">
        <v>3050000</v>
      </c>
      <c r="O40" s="92">
        <v>0</v>
      </c>
      <c r="P40" s="92">
        <v>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17</v>
      </c>
      <c r="D41" s="91">
        <v>17000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13</v>
      </c>
      <c r="L41" s="91">
        <v>757710</v>
      </c>
      <c r="M41" s="91">
        <v>183</v>
      </c>
      <c r="N41" s="92">
        <v>7080000</v>
      </c>
      <c r="O41" s="92">
        <v>1</v>
      </c>
      <c r="P41" s="92">
        <v>33000</v>
      </c>
      <c r="Q41" s="92">
        <v>5103</v>
      </c>
      <c r="R41" s="92">
        <v>4432500</v>
      </c>
      <c r="S41" s="92">
        <v>0</v>
      </c>
      <c r="T41" s="99">
        <v>0</v>
      </c>
      <c r="U41" s="99">
        <v>0</v>
      </c>
      <c r="V41" s="99">
        <v>75</v>
      </c>
      <c r="W41" s="92">
        <v>56250</v>
      </c>
    </row>
    <row r="42" spans="1:23" s="6" customFormat="1" x14ac:dyDescent="0.2">
      <c r="A42" s="8" t="s">
        <v>195</v>
      </c>
      <c r="B42" s="57" t="s">
        <v>88</v>
      </c>
      <c r="C42" s="91">
        <v>45</v>
      </c>
      <c r="D42" s="91">
        <v>449878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46</v>
      </c>
      <c r="D43" s="91">
        <v>826400</v>
      </c>
      <c r="E43" s="91">
        <v>0</v>
      </c>
      <c r="F43" s="91">
        <v>0</v>
      </c>
      <c r="G43" s="91">
        <v>0</v>
      </c>
      <c r="H43" s="91">
        <v>0</v>
      </c>
      <c r="I43" s="91">
        <v>909</v>
      </c>
      <c r="J43" s="91">
        <v>3395000</v>
      </c>
      <c r="K43" s="91">
        <v>0</v>
      </c>
      <c r="L43" s="91">
        <v>0</v>
      </c>
      <c r="M43" s="91">
        <v>76</v>
      </c>
      <c r="N43" s="92">
        <v>2280000</v>
      </c>
      <c r="O43" s="92">
        <v>22</v>
      </c>
      <c r="P43" s="92">
        <v>224400</v>
      </c>
      <c r="Q43" s="92">
        <v>22</v>
      </c>
      <c r="R43" s="92">
        <v>70000</v>
      </c>
      <c r="S43" s="92">
        <v>0</v>
      </c>
      <c r="T43" s="99">
        <v>0</v>
      </c>
      <c r="U43" s="99">
        <v>0</v>
      </c>
      <c r="V43" s="99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1</v>
      </c>
      <c r="D44" s="91">
        <v>12000</v>
      </c>
      <c r="E44" s="91">
        <v>21</v>
      </c>
      <c r="F44" s="91">
        <v>306500</v>
      </c>
      <c r="G44" s="91">
        <v>0</v>
      </c>
      <c r="H44" s="91">
        <v>0</v>
      </c>
      <c r="I44" s="91">
        <v>54</v>
      </c>
      <c r="J44" s="91">
        <v>51600</v>
      </c>
      <c r="K44" s="91">
        <v>4</v>
      </c>
      <c r="L44" s="91">
        <v>226960</v>
      </c>
      <c r="M44" s="91">
        <v>25</v>
      </c>
      <c r="N44" s="92">
        <v>500000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7</v>
      </c>
      <c r="D45" s="91">
        <v>35000</v>
      </c>
      <c r="E45" s="91">
        <v>63</v>
      </c>
      <c r="F45" s="91">
        <v>570600</v>
      </c>
      <c r="G45" s="91">
        <v>0</v>
      </c>
      <c r="H45" s="91">
        <v>0</v>
      </c>
      <c r="I45" s="91">
        <v>24</v>
      </c>
      <c r="J45" s="91">
        <v>43200</v>
      </c>
      <c r="K45" s="91">
        <v>0</v>
      </c>
      <c r="L45" s="91">
        <v>0</v>
      </c>
      <c r="M45" s="91">
        <v>22</v>
      </c>
      <c r="N45" s="92">
        <v>330000</v>
      </c>
      <c r="O45" s="92">
        <v>14</v>
      </c>
      <c r="P45" s="92">
        <v>420000</v>
      </c>
      <c r="Q45" s="92">
        <v>4675</v>
      </c>
      <c r="R45" s="92">
        <v>72827</v>
      </c>
      <c r="S45" s="92">
        <v>0</v>
      </c>
      <c r="T45" s="99">
        <v>0</v>
      </c>
      <c r="U45" s="99">
        <v>0</v>
      </c>
      <c r="V45" s="99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4</v>
      </c>
      <c r="D46" s="91">
        <v>40000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1">
        <v>0</v>
      </c>
      <c r="M46" s="91">
        <v>43</v>
      </c>
      <c r="N46" s="92">
        <v>695000</v>
      </c>
      <c r="O46" s="92">
        <v>13</v>
      </c>
      <c r="P46" s="92">
        <v>221000</v>
      </c>
      <c r="Q46" s="92">
        <v>0</v>
      </c>
      <c r="R46" s="92">
        <v>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35</v>
      </c>
      <c r="N47" s="92">
        <v>1050000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8</v>
      </c>
      <c r="D48" s="91">
        <v>40000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39</v>
      </c>
      <c r="N48" s="92">
        <v>1200000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144</v>
      </c>
      <c r="D49" s="91">
        <v>288000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1</v>
      </c>
      <c r="L49" s="91">
        <v>30000</v>
      </c>
      <c r="M49" s="91">
        <v>53</v>
      </c>
      <c r="N49" s="92">
        <v>1055600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3</v>
      </c>
      <c r="D50" s="91">
        <v>30000</v>
      </c>
      <c r="E50" s="91">
        <v>4</v>
      </c>
      <c r="F50" s="91">
        <v>47400</v>
      </c>
      <c r="G50" s="91">
        <v>0</v>
      </c>
      <c r="H50" s="91">
        <v>0</v>
      </c>
      <c r="I50" s="91">
        <v>0</v>
      </c>
      <c r="J50" s="91">
        <v>0</v>
      </c>
      <c r="K50" s="91">
        <v>9</v>
      </c>
      <c r="L50" s="91">
        <v>900000</v>
      </c>
      <c r="M50" s="91">
        <v>45</v>
      </c>
      <c r="N50" s="92">
        <v>1320000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14</v>
      </c>
      <c r="D51" s="91">
        <v>70000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2</v>
      </c>
      <c r="L51" s="91">
        <v>178170</v>
      </c>
      <c r="M51" s="91">
        <v>97</v>
      </c>
      <c r="N51" s="92">
        <v>1170000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19</v>
      </c>
      <c r="N52" s="92">
        <v>202000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23</v>
      </c>
      <c r="D53" s="91">
        <v>115000</v>
      </c>
      <c r="E53" s="91">
        <v>27</v>
      </c>
      <c r="F53" s="91">
        <v>344600</v>
      </c>
      <c r="G53" s="91">
        <v>0</v>
      </c>
      <c r="H53" s="91">
        <v>0</v>
      </c>
      <c r="I53" s="91">
        <v>0</v>
      </c>
      <c r="J53" s="91">
        <v>0</v>
      </c>
      <c r="K53" s="91">
        <v>1</v>
      </c>
      <c r="L53" s="91">
        <v>30000</v>
      </c>
      <c r="M53" s="91">
        <v>51</v>
      </c>
      <c r="N53" s="92">
        <v>542600</v>
      </c>
      <c r="O53" s="92">
        <v>38</v>
      </c>
      <c r="P53" s="92">
        <v>1098000</v>
      </c>
      <c r="Q53" s="92">
        <v>3</v>
      </c>
      <c r="R53" s="92">
        <v>14400</v>
      </c>
      <c r="S53" s="92">
        <v>0</v>
      </c>
      <c r="T53" s="99">
        <v>0</v>
      </c>
      <c r="U53" s="99">
        <v>0</v>
      </c>
      <c r="V53" s="99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7</v>
      </c>
      <c r="D54" s="91">
        <v>70000</v>
      </c>
      <c r="E54" s="91">
        <v>0</v>
      </c>
      <c r="F54" s="91">
        <v>0</v>
      </c>
      <c r="G54" s="91">
        <v>0</v>
      </c>
      <c r="H54" s="91">
        <v>0</v>
      </c>
      <c r="I54" s="91">
        <v>3</v>
      </c>
      <c r="J54" s="91">
        <v>4500</v>
      </c>
      <c r="K54" s="91">
        <v>0</v>
      </c>
      <c r="L54" s="91">
        <v>0</v>
      </c>
      <c r="M54" s="91">
        <v>31</v>
      </c>
      <c r="N54" s="92">
        <v>260000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26</v>
      </c>
      <c r="D55" s="107">
        <v>156000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4</v>
      </c>
      <c r="L55" s="107">
        <v>363250</v>
      </c>
      <c r="M55" s="107">
        <v>52</v>
      </c>
      <c r="N55" s="107">
        <v>1018253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2</v>
      </c>
      <c r="D57" s="91">
        <v>10000</v>
      </c>
      <c r="E57" s="91">
        <v>0</v>
      </c>
      <c r="F57" s="91">
        <v>0</v>
      </c>
      <c r="G57" s="91">
        <v>0</v>
      </c>
      <c r="H57" s="91">
        <v>0</v>
      </c>
      <c r="I57" s="91">
        <v>0</v>
      </c>
      <c r="J57" s="91">
        <v>0</v>
      </c>
      <c r="K57" s="91">
        <v>0</v>
      </c>
      <c r="L57" s="91">
        <v>0</v>
      </c>
      <c r="M57" s="91">
        <v>29</v>
      </c>
      <c r="N57" s="92">
        <v>725000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1</v>
      </c>
      <c r="D58" s="91">
        <v>20000</v>
      </c>
      <c r="E58" s="91">
        <v>0</v>
      </c>
      <c r="F58" s="91">
        <v>0</v>
      </c>
      <c r="G58" s="91">
        <v>0</v>
      </c>
      <c r="H58" s="91">
        <v>0</v>
      </c>
      <c r="I58" s="91">
        <v>27</v>
      </c>
      <c r="J58" s="91">
        <v>81000</v>
      </c>
      <c r="K58" s="91">
        <v>0</v>
      </c>
      <c r="L58" s="91">
        <v>0</v>
      </c>
      <c r="M58" s="91">
        <v>12</v>
      </c>
      <c r="N58" s="92">
        <v>348450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2</v>
      </c>
      <c r="D59" s="91">
        <v>12000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16</v>
      </c>
      <c r="N59" s="92">
        <v>176000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0</v>
      </c>
      <c r="D61" s="96">
        <v>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</row>
    <row r="62" spans="1:23" x14ac:dyDescent="0.2">
      <c r="A62" s="59" t="s">
        <v>236</v>
      </c>
    </row>
    <row r="63" spans="1:23" x14ac:dyDescent="0.2">
      <c r="A63" t="s">
        <v>0</v>
      </c>
    </row>
    <row r="65" spans="1:27" s="60" customFormat="1" ht="20.45" customHeight="1" x14ac:dyDescent="0.2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</row>
    <row r="66" spans="1:27" s="60" customFormat="1" ht="19.5" x14ac:dyDescent="0.2">
      <c r="A66" s="86" t="s">
        <v>239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customHeight="1" x14ac:dyDescent="0.2">
      <c r="A67" s="133" t="s">
        <v>215</v>
      </c>
      <c r="B67" s="134"/>
      <c r="C67" s="139" t="s">
        <v>216</v>
      </c>
      <c r="D67" s="139"/>
      <c r="E67" s="139" t="s">
        <v>217</v>
      </c>
      <c r="F67" s="139"/>
      <c r="G67" s="139" t="s">
        <v>218</v>
      </c>
      <c r="H67" s="139"/>
      <c r="I67" s="140" t="s">
        <v>219</v>
      </c>
      <c r="J67" s="141"/>
      <c r="K67" s="139" t="s">
        <v>220</v>
      </c>
      <c r="L67" s="139"/>
      <c r="M67" s="139" t="s">
        <v>221</v>
      </c>
      <c r="N67" s="139"/>
      <c r="O67" s="139" t="s">
        <v>222</v>
      </c>
      <c r="P67" s="139"/>
      <c r="Q67" s="139" t="s">
        <v>223</v>
      </c>
      <c r="R67" s="139"/>
      <c r="S67" s="140" t="s">
        <v>224</v>
      </c>
      <c r="T67" s="142"/>
      <c r="U67" s="141"/>
      <c r="V67" s="139" t="s">
        <v>225</v>
      </c>
      <c r="W67" s="140"/>
    </row>
    <row r="68" spans="1:27" s="8" customFormat="1" ht="13.9" customHeight="1" x14ac:dyDescent="0.2">
      <c r="A68" s="135"/>
      <c r="B68" s="136"/>
      <c r="C68" s="109" t="s">
        <v>47</v>
      </c>
      <c r="D68" s="109" t="s">
        <v>226</v>
      </c>
      <c r="E68" s="109" t="s">
        <v>48</v>
      </c>
      <c r="F68" s="109" t="s">
        <v>227</v>
      </c>
      <c r="G68" s="109" t="s">
        <v>48</v>
      </c>
      <c r="H68" s="109" t="s">
        <v>228</v>
      </c>
      <c r="I68" s="109" t="s">
        <v>48</v>
      </c>
      <c r="J68" s="109" t="s">
        <v>229</v>
      </c>
      <c r="K68" s="115" t="s">
        <v>129</v>
      </c>
      <c r="L68" s="115" t="s">
        <v>230</v>
      </c>
      <c r="M68" s="115" t="s">
        <v>49</v>
      </c>
      <c r="N68" s="115" t="s">
        <v>231</v>
      </c>
      <c r="O68" s="109" t="s">
        <v>48</v>
      </c>
      <c r="P68" s="115" t="s">
        <v>232</v>
      </c>
      <c r="Q68" s="109" t="s">
        <v>48</v>
      </c>
      <c r="R68" s="115" t="s">
        <v>233</v>
      </c>
      <c r="S68" s="109" t="s">
        <v>50</v>
      </c>
      <c r="T68" s="109" t="s">
        <v>48</v>
      </c>
      <c r="U68" s="115" t="s">
        <v>234</v>
      </c>
      <c r="V68" s="109" t="s">
        <v>48</v>
      </c>
      <c r="W68" s="119" t="s">
        <v>235</v>
      </c>
    </row>
    <row r="69" spans="1:27" s="20" customFormat="1" ht="33.75" customHeight="1" x14ac:dyDescent="0.2">
      <c r="A69" s="137"/>
      <c r="B69" s="138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2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x14ac:dyDescent="0.2">
      <c r="A70" s="79" t="s">
        <v>96</v>
      </c>
      <c r="B70" s="56" t="s">
        <v>3</v>
      </c>
      <c r="C70" s="111">
        <v>328</v>
      </c>
      <c r="D70" s="111">
        <v>2703880</v>
      </c>
      <c r="E70" s="111">
        <v>167</v>
      </c>
      <c r="F70" s="111">
        <v>1636275</v>
      </c>
      <c r="G70" s="111">
        <v>5508</v>
      </c>
      <c r="H70" s="111">
        <v>11099389</v>
      </c>
      <c r="I70" s="111">
        <v>1103</v>
      </c>
      <c r="J70" s="111">
        <v>3816900</v>
      </c>
      <c r="K70" s="111">
        <v>50</v>
      </c>
      <c r="L70" s="111">
        <v>3363505</v>
      </c>
      <c r="M70" s="111">
        <v>845</v>
      </c>
      <c r="N70" s="104">
        <v>20383678</v>
      </c>
      <c r="O70" s="104">
        <v>71</v>
      </c>
      <c r="P70" s="104">
        <v>1332200</v>
      </c>
      <c r="Q70" s="104">
        <v>21606</v>
      </c>
      <c r="R70" s="104">
        <v>33112844</v>
      </c>
      <c r="S70" s="104">
        <v>264658</v>
      </c>
      <c r="T70" s="112">
        <v>238540</v>
      </c>
      <c r="U70" s="112">
        <v>414691209</v>
      </c>
      <c r="V70" s="112">
        <v>13</v>
      </c>
      <c r="W70" s="104">
        <v>14000</v>
      </c>
      <c r="Y70" s="69"/>
      <c r="Z70" s="69"/>
      <c r="AA70" s="69"/>
    </row>
    <row r="71" spans="1:27" s="6" customFormat="1" x14ac:dyDescent="0.2">
      <c r="A71" s="8" t="s">
        <v>84</v>
      </c>
      <c r="B71" s="57" t="s">
        <v>85</v>
      </c>
      <c r="C71" s="91">
        <v>14</v>
      </c>
      <c r="D71" s="91">
        <v>285600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49</v>
      </c>
      <c r="N71" s="92">
        <v>1357688</v>
      </c>
      <c r="O71" s="92">
        <v>0</v>
      </c>
      <c r="P71" s="92">
        <v>0</v>
      </c>
      <c r="Q71" s="92">
        <v>0</v>
      </c>
      <c r="R71" s="92">
        <v>0</v>
      </c>
      <c r="S71" s="92">
        <v>21565</v>
      </c>
      <c r="T71" s="99">
        <v>44405</v>
      </c>
      <c r="U71" s="99">
        <v>23554964</v>
      </c>
      <c r="V71" s="99">
        <v>0</v>
      </c>
      <c r="W71" s="92">
        <v>0</v>
      </c>
      <c r="Y71" s="69"/>
      <c r="Z71" s="69"/>
      <c r="AA71" s="69"/>
    </row>
    <row r="72" spans="1:27" s="6" customFormat="1" x14ac:dyDescent="0.2">
      <c r="A72" s="8" t="s">
        <v>86</v>
      </c>
      <c r="B72" s="57" t="s">
        <v>87</v>
      </c>
      <c r="C72" s="91">
        <v>16</v>
      </c>
      <c r="D72" s="91">
        <v>16000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23</v>
      </c>
      <c r="L72" s="91">
        <v>1692565</v>
      </c>
      <c r="M72" s="91">
        <v>176</v>
      </c>
      <c r="N72" s="92">
        <v>6815000</v>
      </c>
      <c r="O72" s="92">
        <v>0</v>
      </c>
      <c r="P72" s="92">
        <v>0</v>
      </c>
      <c r="Q72" s="92">
        <v>2461</v>
      </c>
      <c r="R72" s="92">
        <v>3446000</v>
      </c>
      <c r="S72" s="92">
        <v>40515</v>
      </c>
      <c r="T72" s="99">
        <v>0</v>
      </c>
      <c r="U72" s="99">
        <v>93015500</v>
      </c>
      <c r="V72" s="99">
        <v>12</v>
      </c>
      <c r="W72" s="92">
        <v>9000</v>
      </c>
      <c r="Y72" s="69"/>
      <c r="Z72" s="69"/>
      <c r="AA72" s="69"/>
    </row>
    <row r="73" spans="1:27" s="6" customFormat="1" x14ac:dyDescent="0.2">
      <c r="A73" s="8" t="s">
        <v>195</v>
      </c>
      <c r="B73" s="57" t="s">
        <v>88</v>
      </c>
      <c r="C73" s="91">
        <v>32</v>
      </c>
      <c r="D73" s="91">
        <v>314680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24139</v>
      </c>
      <c r="T73" s="99">
        <v>24139</v>
      </c>
      <c r="U73" s="99">
        <v>54268000</v>
      </c>
      <c r="V73" s="99">
        <v>0</v>
      </c>
      <c r="W73" s="92">
        <v>0</v>
      </c>
      <c r="Y73" s="69"/>
      <c r="Z73" s="69"/>
      <c r="AA73" s="69"/>
    </row>
    <row r="74" spans="1:27" s="6" customFormat="1" x14ac:dyDescent="0.2">
      <c r="A74" s="8" t="s">
        <v>196</v>
      </c>
      <c r="B74" s="57" t="s">
        <v>89</v>
      </c>
      <c r="C74" s="91">
        <v>75</v>
      </c>
      <c r="D74" s="91">
        <v>1317600</v>
      </c>
      <c r="E74" s="91">
        <v>0</v>
      </c>
      <c r="F74" s="91">
        <v>0</v>
      </c>
      <c r="G74" s="91">
        <v>0</v>
      </c>
      <c r="H74" s="91">
        <v>0</v>
      </c>
      <c r="I74" s="91">
        <v>979</v>
      </c>
      <c r="J74" s="91">
        <v>3626000</v>
      </c>
      <c r="K74" s="91">
        <v>0</v>
      </c>
      <c r="L74" s="91">
        <v>0</v>
      </c>
      <c r="M74" s="91">
        <v>133</v>
      </c>
      <c r="N74" s="92">
        <v>3990000</v>
      </c>
      <c r="O74" s="92">
        <v>36</v>
      </c>
      <c r="P74" s="92">
        <v>367200</v>
      </c>
      <c r="Q74" s="92">
        <v>10286</v>
      </c>
      <c r="R74" s="92">
        <v>29524000</v>
      </c>
      <c r="S74" s="92">
        <v>38634</v>
      </c>
      <c r="T74" s="99">
        <v>0</v>
      </c>
      <c r="U74" s="99">
        <v>77211000</v>
      </c>
      <c r="V74" s="99">
        <v>0</v>
      </c>
      <c r="W74" s="92">
        <v>0</v>
      </c>
      <c r="Y74" s="69"/>
      <c r="Z74" s="69"/>
      <c r="AA74" s="69"/>
    </row>
    <row r="75" spans="1:27" s="6" customFormat="1" x14ac:dyDescent="0.2">
      <c r="A75" s="8" t="s">
        <v>90</v>
      </c>
      <c r="B75" s="57" t="s">
        <v>91</v>
      </c>
      <c r="C75" s="91">
        <v>3</v>
      </c>
      <c r="D75" s="91">
        <v>16000</v>
      </c>
      <c r="E75" s="91">
        <v>32</v>
      </c>
      <c r="F75" s="91">
        <v>484375</v>
      </c>
      <c r="G75" s="91">
        <v>0</v>
      </c>
      <c r="H75" s="91">
        <v>0</v>
      </c>
      <c r="I75" s="91">
        <v>70</v>
      </c>
      <c r="J75" s="91">
        <v>62200</v>
      </c>
      <c r="K75" s="91">
        <v>4</v>
      </c>
      <c r="L75" s="91">
        <v>248640</v>
      </c>
      <c r="M75" s="91">
        <v>17</v>
      </c>
      <c r="N75" s="92">
        <v>340000</v>
      </c>
      <c r="O75" s="92">
        <v>0</v>
      </c>
      <c r="P75" s="92">
        <v>0</v>
      </c>
      <c r="Q75" s="92">
        <v>0</v>
      </c>
      <c r="R75" s="92">
        <v>0</v>
      </c>
      <c r="S75" s="92">
        <v>72093</v>
      </c>
      <c r="T75" s="99">
        <v>104395</v>
      </c>
      <c r="U75" s="99">
        <v>66958697</v>
      </c>
      <c r="V75" s="99">
        <v>0</v>
      </c>
      <c r="W75" s="92">
        <v>0</v>
      </c>
      <c r="Y75" s="69"/>
      <c r="Z75" s="69"/>
      <c r="AA75" s="69"/>
    </row>
    <row r="76" spans="1:27" s="6" customFormat="1" x14ac:dyDescent="0.2">
      <c r="A76" s="8" t="s">
        <v>92</v>
      </c>
      <c r="B76" s="57" t="s">
        <v>93</v>
      </c>
      <c r="C76" s="91">
        <v>7</v>
      </c>
      <c r="D76" s="91">
        <v>35000</v>
      </c>
      <c r="E76" s="91">
        <v>64</v>
      </c>
      <c r="F76" s="91">
        <v>559950</v>
      </c>
      <c r="G76" s="91">
        <v>0</v>
      </c>
      <c r="H76" s="91">
        <v>0</v>
      </c>
      <c r="I76" s="91">
        <v>24</v>
      </c>
      <c r="J76" s="91">
        <v>43200</v>
      </c>
      <c r="K76" s="91">
        <v>0</v>
      </c>
      <c r="L76" s="91">
        <v>0</v>
      </c>
      <c r="M76" s="91">
        <v>30</v>
      </c>
      <c r="N76" s="92">
        <v>600000</v>
      </c>
      <c r="O76" s="92">
        <v>11</v>
      </c>
      <c r="P76" s="92">
        <v>330000</v>
      </c>
      <c r="Q76" s="92">
        <v>8859</v>
      </c>
      <c r="R76" s="92">
        <v>142844</v>
      </c>
      <c r="S76" s="92">
        <v>12181</v>
      </c>
      <c r="T76" s="99">
        <v>0</v>
      </c>
      <c r="U76" s="99">
        <v>28869000</v>
      </c>
      <c r="V76" s="99">
        <v>0</v>
      </c>
      <c r="W76" s="92">
        <v>0</v>
      </c>
      <c r="Y76" s="69"/>
      <c r="AA76" s="69"/>
    </row>
    <row r="77" spans="1:27" x14ac:dyDescent="0.2">
      <c r="A77" s="11" t="s">
        <v>51</v>
      </c>
      <c r="B77" s="57" t="s">
        <v>4</v>
      </c>
      <c r="C77" s="91">
        <v>5</v>
      </c>
      <c r="D77" s="91">
        <v>50000</v>
      </c>
      <c r="E77" s="91">
        <v>0</v>
      </c>
      <c r="F77" s="91">
        <v>0</v>
      </c>
      <c r="G77" s="91">
        <v>0</v>
      </c>
      <c r="H77" s="91">
        <v>0</v>
      </c>
      <c r="I77" s="91">
        <v>0</v>
      </c>
      <c r="J77" s="91">
        <v>0</v>
      </c>
      <c r="K77" s="91">
        <v>0</v>
      </c>
      <c r="L77" s="91">
        <v>0</v>
      </c>
      <c r="M77" s="91">
        <v>25</v>
      </c>
      <c r="N77" s="92">
        <v>400000</v>
      </c>
      <c r="O77" s="92">
        <v>7</v>
      </c>
      <c r="P77" s="92">
        <v>140000</v>
      </c>
      <c r="Q77" s="92">
        <v>0</v>
      </c>
      <c r="R77" s="92">
        <v>0</v>
      </c>
      <c r="S77" s="92">
        <v>2331</v>
      </c>
      <c r="T77" s="99">
        <v>2331</v>
      </c>
      <c r="U77" s="99">
        <v>2331000</v>
      </c>
      <c r="V77" s="99">
        <v>0</v>
      </c>
      <c r="W77" s="92">
        <v>0</v>
      </c>
      <c r="Y77" s="70"/>
      <c r="Z77" s="70"/>
      <c r="AA77" s="70"/>
    </row>
    <row r="78" spans="1:27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1">
        <v>0</v>
      </c>
      <c r="M78" s="91">
        <v>26</v>
      </c>
      <c r="N78" s="92">
        <v>780000</v>
      </c>
      <c r="O78" s="92">
        <v>0</v>
      </c>
      <c r="P78" s="92">
        <v>0</v>
      </c>
      <c r="Q78" s="92">
        <v>0</v>
      </c>
      <c r="R78" s="92">
        <v>0</v>
      </c>
      <c r="S78" s="92">
        <v>3015</v>
      </c>
      <c r="T78" s="99">
        <v>3015</v>
      </c>
      <c r="U78" s="99">
        <v>4521000</v>
      </c>
      <c r="V78" s="99">
        <v>0</v>
      </c>
      <c r="W78" s="92">
        <v>0</v>
      </c>
      <c r="Y78" s="70"/>
      <c r="Z78" s="70"/>
      <c r="AA78" s="70"/>
    </row>
    <row r="79" spans="1:27" x14ac:dyDescent="0.2">
      <c r="A79" s="11" t="s">
        <v>53</v>
      </c>
      <c r="B79" s="57" t="s">
        <v>6</v>
      </c>
      <c r="C79" s="91">
        <v>12</v>
      </c>
      <c r="D79" s="91">
        <v>60000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35</v>
      </c>
      <c r="N79" s="92">
        <v>1050000</v>
      </c>
      <c r="O79" s="92">
        <v>0</v>
      </c>
      <c r="P79" s="92">
        <v>0</v>
      </c>
      <c r="Q79" s="92">
        <v>0</v>
      </c>
      <c r="R79" s="92">
        <v>0</v>
      </c>
      <c r="S79" s="92">
        <v>3828</v>
      </c>
      <c r="T79" s="99">
        <v>5512</v>
      </c>
      <c r="U79" s="99">
        <v>5793032</v>
      </c>
      <c r="V79" s="99">
        <v>0</v>
      </c>
      <c r="W79" s="92">
        <v>0</v>
      </c>
      <c r="Y79" s="70"/>
      <c r="Z79" s="70"/>
      <c r="AA79" s="70"/>
    </row>
    <row r="80" spans="1:27" x14ac:dyDescent="0.2">
      <c r="A80" s="11" t="s">
        <v>54</v>
      </c>
      <c r="B80" s="57" t="s">
        <v>7</v>
      </c>
      <c r="C80" s="91">
        <v>106</v>
      </c>
      <c r="D80" s="91">
        <v>212000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6</v>
      </c>
      <c r="L80" s="91">
        <v>176000</v>
      </c>
      <c r="M80" s="91">
        <v>48</v>
      </c>
      <c r="N80" s="92">
        <v>958000</v>
      </c>
      <c r="O80" s="92">
        <v>0</v>
      </c>
      <c r="P80" s="92">
        <v>0</v>
      </c>
      <c r="Q80" s="92">
        <v>0</v>
      </c>
      <c r="R80" s="92">
        <v>0</v>
      </c>
      <c r="S80" s="92">
        <v>12447</v>
      </c>
      <c r="T80" s="99">
        <v>12447</v>
      </c>
      <c r="U80" s="99">
        <v>12447000</v>
      </c>
      <c r="V80" s="99">
        <v>0</v>
      </c>
      <c r="W80" s="92">
        <v>0</v>
      </c>
      <c r="Y80" s="70"/>
      <c r="Z80" s="70"/>
      <c r="AA80" s="70"/>
    </row>
    <row r="81" spans="1:27" x14ac:dyDescent="0.2">
      <c r="A81" s="11" t="s">
        <v>55</v>
      </c>
      <c r="B81" s="57" t="s">
        <v>8</v>
      </c>
      <c r="C81" s="91">
        <v>3</v>
      </c>
      <c r="D81" s="91">
        <v>30000</v>
      </c>
      <c r="E81" s="91">
        <v>6</v>
      </c>
      <c r="F81" s="91">
        <v>83400</v>
      </c>
      <c r="G81" s="91">
        <v>0</v>
      </c>
      <c r="H81" s="91">
        <v>0</v>
      </c>
      <c r="I81" s="91">
        <v>0</v>
      </c>
      <c r="J81" s="91">
        <v>0</v>
      </c>
      <c r="K81" s="91">
        <v>6</v>
      </c>
      <c r="L81" s="91">
        <v>600000</v>
      </c>
      <c r="M81" s="91">
        <v>29</v>
      </c>
      <c r="N81" s="92">
        <v>86300</v>
      </c>
      <c r="O81" s="92">
        <v>0</v>
      </c>
      <c r="P81" s="92">
        <v>0</v>
      </c>
      <c r="Q81" s="92">
        <v>0</v>
      </c>
      <c r="R81" s="92">
        <v>0</v>
      </c>
      <c r="S81" s="92">
        <v>0</v>
      </c>
      <c r="T81" s="99">
        <v>1338</v>
      </c>
      <c r="U81" s="99">
        <v>1505440</v>
      </c>
      <c r="V81" s="99">
        <v>0</v>
      </c>
      <c r="W81" s="92">
        <v>0</v>
      </c>
      <c r="Z81" s="70"/>
      <c r="AA81" s="70"/>
    </row>
    <row r="82" spans="1:27" x14ac:dyDescent="0.2">
      <c r="A82" s="11" t="s">
        <v>56</v>
      </c>
      <c r="B82" s="57" t="s">
        <v>9</v>
      </c>
      <c r="C82" s="91">
        <v>11</v>
      </c>
      <c r="D82" s="91">
        <v>55000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3</v>
      </c>
      <c r="L82" s="91">
        <v>250000</v>
      </c>
      <c r="M82" s="91">
        <v>82</v>
      </c>
      <c r="N82" s="92">
        <v>840000</v>
      </c>
      <c r="O82" s="92">
        <v>0</v>
      </c>
      <c r="P82" s="92">
        <v>0</v>
      </c>
      <c r="Q82" s="92">
        <v>0</v>
      </c>
      <c r="R82" s="92">
        <v>0</v>
      </c>
      <c r="S82" s="92">
        <v>7037</v>
      </c>
      <c r="T82" s="99">
        <v>12576</v>
      </c>
      <c r="U82" s="99">
        <v>4398033</v>
      </c>
      <c r="V82" s="99">
        <v>0</v>
      </c>
      <c r="W82" s="92">
        <v>0</v>
      </c>
      <c r="Y82" s="70"/>
      <c r="Z82" s="70"/>
      <c r="AA82" s="70"/>
    </row>
    <row r="83" spans="1:27" x14ac:dyDescent="0.2">
      <c r="A83" s="11" t="s">
        <v>57</v>
      </c>
      <c r="B83" s="57" t="s">
        <v>10</v>
      </c>
      <c r="C83" s="91">
        <v>2</v>
      </c>
      <c r="D83" s="91">
        <v>12000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35</v>
      </c>
      <c r="N83" s="92">
        <v>388000</v>
      </c>
      <c r="O83" s="92">
        <v>0</v>
      </c>
      <c r="P83" s="92">
        <v>0</v>
      </c>
      <c r="Q83" s="92">
        <v>0</v>
      </c>
      <c r="R83" s="92">
        <v>0</v>
      </c>
      <c r="S83" s="92">
        <v>1664</v>
      </c>
      <c r="T83" s="99">
        <v>1664</v>
      </c>
      <c r="U83" s="99">
        <v>1664000</v>
      </c>
      <c r="V83" s="99">
        <v>0</v>
      </c>
      <c r="W83" s="92">
        <v>0</v>
      </c>
      <c r="Y83" s="70"/>
      <c r="Z83" s="70"/>
      <c r="AA83" s="70"/>
    </row>
    <row r="84" spans="1:27" x14ac:dyDescent="0.2">
      <c r="A84" s="11" t="s">
        <v>58</v>
      </c>
      <c r="B84" s="57" t="s">
        <v>11</v>
      </c>
      <c r="C84" s="91">
        <v>11</v>
      </c>
      <c r="D84" s="91">
        <v>55000</v>
      </c>
      <c r="E84" s="91">
        <v>39</v>
      </c>
      <c r="F84" s="91">
        <v>469550</v>
      </c>
      <c r="G84" s="91">
        <v>4528</v>
      </c>
      <c r="H84" s="91">
        <v>1488389</v>
      </c>
      <c r="I84" s="91">
        <v>0</v>
      </c>
      <c r="J84" s="91">
        <v>0</v>
      </c>
      <c r="K84" s="91">
        <v>5</v>
      </c>
      <c r="L84" s="91">
        <v>116050</v>
      </c>
      <c r="M84" s="91">
        <v>32</v>
      </c>
      <c r="N84" s="92">
        <v>350000</v>
      </c>
      <c r="O84" s="92">
        <v>17</v>
      </c>
      <c r="P84" s="92">
        <v>495000</v>
      </c>
      <c r="Q84" s="92">
        <v>0</v>
      </c>
      <c r="R84" s="92">
        <v>0</v>
      </c>
      <c r="S84" s="92">
        <v>11628</v>
      </c>
      <c r="T84" s="99">
        <v>11628</v>
      </c>
      <c r="U84" s="99">
        <v>12917000</v>
      </c>
      <c r="V84" s="99">
        <v>1</v>
      </c>
      <c r="W84" s="92">
        <v>5000</v>
      </c>
    </row>
    <row r="85" spans="1:27" x14ac:dyDescent="0.2">
      <c r="A85" s="11" t="s">
        <v>59</v>
      </c>
      <c r="B85" s="57" t="s">
        <v>12</v>
      </c>
      <c r="C85" s="91">
        <v>6</v>
      </c>
      <c r="D85" s="91">
        <v>60000</v>
      </c>
      <c r="E85" s="91">
        <v>0</v>
      </c>
      <c r="F85" s="91">
        <v>0</v>
      </c>
      <c r="G85" s="91">
        <v>0</v>
      </c>
      <c r="H85" s="91">
        <v>0</v>
      </c>
      <c r="I85" s="91">
        <v>3</v>
      </c>
      <c r="J85" s="91">
        <v>4500</v>
      </c>
      <c r="K85" s="91">
        <v>0</v>
      </c>
      <c r="L85" s="91">
        <v>0</v>
      </c>
      <c r="M85" s="91">
        <v>28</v>
      </c>
      <c r="N85" s="92">
        <v>140000</v>
      </c>
      <c r="O85" s="92">
        <v>0</v>
      </c>
      <c r="P85" s="92">
        <v>0</v>
      </c>
      <c r="Q85" s="92">
        <v>0</v>
      </c>
      <c r="R85" s="92">
        <v>0</v>
      </c>
      <c r="S85" s="92">
        <v>17</v>
      </c>
      <c r="T85" s="99">
        <v>17</v>
      </c>
      <c r="U85" s="99">
        <v>150000</v>
      </c>
      <c r="V85" s="99">
        <v>0</v>
      </c>
      <c r="W85" s="92">
        <v>0</v>
      </c>
      <c r="Y85" s="70"/>
      <c r="Z85" s="70"/>
      <c r="AA85" s="70"/>
    </row>
    <row r="86" spans="1:27" x14ac:dyDescent="0.2">
      <c r="A86" s="11" t="s">
        <v>60</v>
      </c>
      <c r="B86" s="57" t="s">
        <v>13</v>
      </c>
      <c r="C86" s="107">
        <v>20</v>
      </c>
      <c r="D86" s="107">
        <v>120000</v>
      </c>
      <c r="E86" s="107">
        <v>0</v>
      </c>
      <c r="F86" s="107">
        <v>0</v>
      </c>
      <c r="G86" s="107">
        <v>0</v>
      </c>
      <c r="H86" s="107">
        <v>0</v>
      </c>
      <c r="I86" s="107">
        <v>0</v>
      </c>
      <c r="J86" s="107">
        <v>0</v>
      </c>
      <c r="K86" s="107">
        <v>3</v>
      </c>
      <c r="L86" s="107">
        <v>280250</v>
      </c>
      <c r="M86" s="107">
        <v>48</v>
      </c>
      <c r="N86" s="107">
        <v>943690</v>
      </c>
      <c r="O86" s="92">
        <v>0</v>
      </c>
      <c r="P86" s="92">
        <v>0</v>
      </c>
      <c r="Q86" s="92">
        <v>0</v>
      </c>
      <c r="R86" s="92">
        <v>0</v>
      </c>
      <c r="S86" s="92">
        <v>7491</v>
      </c>
      <c r="T86" s="99">
        <v>7491</v>
      </c>
      <c r="U86" s="99">
        <v>5993600</v>
      </c>
      <c r="V86" s="99">
        <v>0</v>
      </c>
      <c r="W86" s="92">
        <v>0</v>
      </c>
    </row>
    <row r="87" spans="1:27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9">
        <v>0</v>
      </c>
      <c r="U87" s="99">
        <v>0</v>
      </c>
      <c r="V87" s="99">
        <v>0</v>
      </c>
      <c r="W87" s="92">
        <v>0</v>
      </c>
      <c r="Y87" s="70"/>
      <c r="Z87" s="70"/>
      <c r="AA87" s="70"/>
    </row>
    <row r="88" spans="1:27" x14ac:dyDescent="0.2">
      <c r="A88" s="11" t="s">
        <v>62</v>
      </c>
      <c r="B88" s="57" t="s">
        <v>15</v>
      </c>
      <c r="C88" s="91">
        <v>3</v>
      </c>
      <c r="D88" s="91">
        <v>25000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1">
        <v>0</v>
      </c>
      <c r="M88" s="91">
        <v>27</v>
      </c>
      <c r="N88" s="92">
        <v>675000</v>
      </c>
      <c r="O88" s="92">
        <v>0</v>
      </c>
      <c r="P88" s="92">
        <v>0</v>
      </c>
      <c r="Q88" s="92">
        <v>0</v>
      </c>
      <c r="R88" s="92">
        <v>0</v>
      </c>
      <c r="S88" s="92">
        <v>3984</v>
      </c>
      <c r="T88" s="99">
        <v>3984</v>
      </c>
      <c r="U88" s="99">
        <v>11166700</v>
      </c>
      <c r="V88" s="99">
        <v>0</v>
      </c>
      <c r="W88" s="92">
        <v>0</v>
      </c>
      <c r="Y88" s="70"/>
      <c r="Z88" s="70"/>
      <c r="AA88" s="70"/>
    </row>
    <row r="89" spans="1:27" x14ac:dyDescent="0.2">
      <c r="A89" s="11" t="s">
        <v>63</v>
      </c>
      <c r="B89" s="57" t="s">
        <v>16</v>
      </c>
      <c r="C89" s="91">
        <v>2</v>
      </c>
      <c r="D89" s="91">
        <v>40000</v>
      </c>
      <c r="E89" s="91">
        <v>26</v>
      </c>
      <c r="F89" s="91">
        <v>39000</v>
      </c>
      <c r="G89" s="91">
        <v>980</v>
      </c>
      <c r="H89" s="91">
        <v>9611000</v>
      </c>
      <c r="I89" s="91">
        <v>27</v>
      </c>
      <c r="J89" s="91">
        <v>81000</v>
      </c>
      <c r="K89" s="91">
        <v>0</v>
      </c>
      <c r="L89" s="91">
        <v>0</v>
      </c>
      <c r="M89" s="91">
        <v>21</v>
      </c>
      <c r="N89" s="92">
        <v>630000</v>
      </c>
      <c r="O89" s="92">
        <v>0</v>
      </c>
      <c r="P89" s="92">
        <v>0</v>
      </c>
      <c r="Q89" s="92">
        <v>0</v>
      </c>
      <c r="R89" s="92">
        <v>0</v>
      </c>
      <c r="S89" s="92">
        <v>358</v>
      </c>
      <c r="T89" s="99">
        <v>1022</v>
      </c>
      <c r="U89" s="99">
        <v>601843</v>
      </c>
      <c r="V89" s="99">
        <v>0</v>
      </c>
      <c r="W89" s="92">
        <v>0</v>
      </c>
      <c r="Y89" s="70"/>
      <c r="Z89" s="70"/>
      <c r="AA89" s="70"/>
    </row>
    <row r="90" spans="1:27" x14ac:dyDescent="0.2">
      <c r="A90" s="11" t="s">
        <v>64</v>
      </c>
      <c r="B90" s="57" t="s">
        <v>17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4</v>
      </c>
      <c r="N90" s="92">
        <v>40000</v>
      </c>
      <c r="O90" s="92">
        <v>0</v>
      </c>
      <c r="P90" s="92">
        <v>0</v>
      </c>
      <c r="Q90" s="92">
        <v>0</v>
      </c>
      <c r="R90" s="92">
        <v>0</v>
      </c>
      <c r="S90" s="92">
        <v>1354</v>
      </c>
      <c r="T90" s="99">
        <v>2200</v>
      </c>
      <c r="U90" s="99">
        <v>6228400</v>
      </c>
      <c r="V90" s="99">
        <v>0</v>
      </c>
      <c r="W90" s="92">
        <v>0</v>
      </c>
      <c r="AA90" s="70"/>
    </row>
    <row r="91" spans="1:27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237</v>
      </c>
      <c r="T91" s="99">
        <v>237</v>
      </c>
      <c r="U91" s="99">
        <v>711000</v>
      </c>
      <c r="V91" s="99">
        <v>0</v>
      </c>
      <c r="W91" s="92">
        <v>0</v>
      </c>
    </row>
    <row r="92" spans="1:27" x14ac:dyDescent="0.2">
      <c r="A92" s="12" t="s">
        <v>66</v>
      </c>
      <c r="B92" s="58" t="s">
        <v>19</v>
      </c>
      <c r="C92" s="96">
        <v>0</v>
      </c>
      <c r="D92" s="96">
        <v>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7">
        <v>0</v>
      </c>
      <c r="O92" s="97">
        <v>0</v>
      </c>
      <c r="P92" s="97">
        <v>0</v>
      </c>
      <c r="Q92" s="97">
        <v>0</v>
      </c>
      <c r="R92" s="97">
        <v>0</v>
      </c>
      <c r="S92" s="97">
        <v>140</v>
      </c>
      <c r="T92" s="101">
        <v>139</v>
      </c>
      <c r="U92" s="101">
        <v>386000</v>
      </c>
      <c r="V92" s="101">
        <v>0</v>
      </c>
      <c r="W92" s="97">
        <v>0</v>
      </c>
    </row>
    <row r="93" spans="1:27" x14ac:dyDescent="0.2">
      <c r="A93" s="59" t="s">
        <v>236</v>
      </c>
    </row>
    <row r="94" spans="1:27" x14ac:dyDescent="0.2">
      <c r="A94" t="s">
        <v>0</v>
      </c>
    </row>
    <row r="96" spans="1:27" s="60" customFormat="1" ht="20.45" customHeight="1" x14ac:dyDescent="0.2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</row>
    <row r="97" spans="1:23" s="60" customFormat="1" ht="19.5" x14ac:dyDescent="0.2">
      <c r="A97" s="86" t="s">
        <v>240</v>
      </c>
    </row>
    <row r="98" spans="1:23" s="8" customFormat="1" ht="37.15" customHeight="1" x14ac:dyDescent="0.2">
      <c r="A98" s="133" t="s">
        <v>215</v>
      </c>
      <c r="B98" s="134"/>
      <c r="C98" s="139" t="s">
        <v>216</v>
      </c>
      <c r="D98" s="139"/>
      <c r="E98" s="139" t="s">
        <v>217</v>
      </c>
      <c r="F98" s="139"/>
      <c r="G98" s="139" t="s">
        <v>218</v>
      </c>
      <c r="H98" s="139"/>
      <c r="I98" s="140" t="s">
        <v>219</v>
      </c>
      <c r="J98" s="141"/>
      <c r="K98" s="139" t="s">
        <v>220</v>
      </c>
      <c r="L98" s="139"/>
      <c r="M98" s="139" t="s">
        <v>238</v>
      </c>
      <c r="N98" s="139"/>
      <c r="O98" s="139" t="s">
        <v>222</v>
      </c>
      <c r="P98" s="139"/>
      <c r="Q98" s="139" t="s">
        <v>223</v>
      </c>
      <c r="R98" s="139"/>
      <c r="S98" s="140" t="s">
        <v>224</v>
      </c>
      <c r="T98" s="142"/>
      <c r="U98" s="141"/>
      <c r="V98" s="139" t="s">
        <v>225</v>
      </c>
      <c r="W98" s="140"/>
    </row>
    <row r="99" spans="1:23" s="8" customFormat="1" ht="13.9" customHeight="1" x14ac:dyDescent="0.2">
      <c r="A99" s="135"/>
      <c r="B99" s="136"/>
      <c r="C99" s="109" t="s">
        <v>47</v>
      </c>
      <c r="D99" s="109" t="s">
        <v>226</v>
      </c>
      <c r="E99" s="109" t="s">
        <v>48</v>
      </c>
      <c r="F99" s="109" t="s">
        <v>227</v>
      </c>
      <c r="G99" s="109" t="s">
        <v>48</v>
      </c>
      <c r="H99" s="109" t="s">
        <v>228</v>
      </c>
      <c r="I99" s="109" t="s">
        <v>48</v>
      </c>
      <c r="J99" s="109" t="s">
        <v>229</v>
      </c>
      <c r="K99" s="115" t="s">
        <v>129</v>
      </c>
      <c r="L99" s="115" t="s">
        <v>230</v>
      </c>
      <c r="M99" s="115" t="s">
        <v>49</v>
      </c>
      <c r="N99" s="115" t="s">
        <v>231</v>
      </c>
      <c r="O99" s="109" t="s">
        <v>48</v>
      </c>
      <c r="P99" s="115" t="s">
        <v>232</v>
      </c>
      <c r="Q99" s="109" t="s">
        <v>48</v>
      </c>
      <c r="R99" s="115" t="s">
        <v>233</v>
      </c>
      <c r="S99" s="109" t="s">
        <v>50</v>
      </c>
      <c r="T99" s="109" t="s">
        <v>48</v>
      </c>
      <c r="U99" s="115" t="s">
        <v>234</v>
      </c>
      <c r="V99" s="109" t="s">
        <v>48</v>
      </c>
      <c r="W99" s="119" t="s">
        <v>235</v>
      </c>
    </row>
    <row r="100" spans="1:23" s="20" customFormat="1" ht="34.15" customHeight="1" x14ac:dyDescent="0.2">
      <c r="A100" s="137"/>
      <c r="B100" s="138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2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x14ac:dyDescent="0.2">
      <c r="A101" s="79" t="s">
        <v>96</v>
      </c>
      <c r="B101" s="56" t="s">
        <v>3</v>
      </c>
      <c r="C101" s="111">
        <v>248</v>
      </c>
      <c r="D101" s="111">
        <v>1903290</v>
      </c>
      <c r="E101" s="111">
        <v>137</v>
      </c>
      <c r="F101" s="111">
        <v>1689350</v>
      </c>
      <c r="G101" s="111">
        <v>0</v>
      </c>
      <c r="H101" s="111">
        <v>0</v>
      </c>
      <c r="I101" s="111">
        <v>1126</v>
      </c>
      <c r="J101" s="111">
        <v>3833400</v>
      </c>
      <c r="K101" s="111">
        <v>30</v>
      </c>
      <c r="L101" s="104">
        <v>2018066</v>
      </c>
      <c r="M101" s="104">
        <v>869</v>
      </c>
      <c r="N101" s="104">
        <v>22270456</v>
      </c>
      <c r="O101" s="104">
        <v>48</v>
      </c>
      <c r="P101" s="104">
        <v>984536</v>
      </c>
      <c r="Q101" s="104">
        <v>9096</v>
      </c>
      <c r="R101" s="112">
        <v>4761038</v>
      </c>
      <c r="S101" s="112">
        <v>0</v>
      </c>
      <c r="T101" s="112">
        <v>0</v>
      </c>
      <c r="U101" s="104">
        <v>0</v>
      </c>
      <c r="V101" s="104">
        <v>44</v>
      </c>
      <c r="W101" s="104">
        <v>33000</v>
      </c>
    </row>
    <row r="102" spans="1:23" s="6" customFormat="1" x14ac:dyDescent="0.2">
      <c r="A102" s="8" t="s">
        <v>84</v>
      </c>
      <c r="B102" s="57" t="s">
        <v>85</v>
      </c>
      <c r="C102" s="91">
        <v>5</v>
      </c>
      <c r="D102" s="91">
        <v>102000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2">
        <v>0</v>
      </c>
      <c r="M102" s="92">
        <v>47</v>
      </c>
      <c r="N102" s="92">
        <v>1365030</v>
      </c>
      <c r="O102" s="92">
        <v>0</v>
      </c>
      <c r="P102" s="92">
        <v>0</v>
      </c>
      <c r="Q102" s="92">
        <v>0</v>
      </c>
      <c r="R102" s="99">
        <v>0</v>
      </c>
      <c r="S102" s="99">
        <v>0</v>
      </c>
      <c r="T102" s="99">
        <v>0</v>
      </c>
      <c r="U102" s="92">
        <v>0</v>
      </c>
      <c r="V102" s="92">
        <v>0</v>
      </c>
      <c r="W102" s="92">
        <v>0</v>
      </c>
    </row>
    <row r="103" spans="1:23" s="6" customFormat="1" x14ac:dyDescent="0.2">
      <c r="A103" s="8" t="s">
        <v>86</v>
      </c>
      <c r="B103" s="57" t="s">
        <v>87</v>
      </c>
      <c r="C103" s="91">
        <v>19</v>
      </c>
      <c r="D103" s="91">
        <v>19000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15</v>
      </c>
      <c r="L103" s="92">
        <v>962322</v>
      </c>
      <c r="M103" s="92">
        <v>174</v>
      </c>
      <c r="N103" s="92">
        <v>6735000</v>
      </c>
      <c r="O103" s="92">
        <v>0</v>
      </c>
      <c r="P103" s="92">
        <v>0</v>
      </c>
      <c r="Q103" s="92">
        <v>4440</v>
      </c>
      <c r="R103" s="99">
        <v>4626500</v>
      </c>
      <c r="S103" s="99">
        <v>0</v>
      </c>
      <c r="T103" s="99">
        <v>0</v>
      </c>
      <c r="U103" s="92">
        <v>0</v>
      </c>
      <c r="V103" s="92">
        <v>44</v>
      </c>
      <c r="W103" s="92">
        <v>33000</v>
      </c>
    </row>
    <row r="104" spans="1:23" s="6" customFormat="1" x14ac:dyDescent="0.2">
      <c r="A104" s="8" t="s">
        <v>195</v>
      </c>
      <c r="B104" s="57" t="s">
        <v>88</v>
      </c>
      <c r="C104" s="91">
        <v>25</v>
      </c>
      <c r="D104" s="91">
        <v>249690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9">
        <v>0</v>
      </c>
      <c r="S104" s="99">
        <v>0</v>
      </c>
      <c r="T104" s="99">
        <v>0</v>
      </c>
      <c r="U104" s="92">
        <v>0</v>
      </c>
      <c r="V104" s="92">
        <v>0</v>
      </c>
      <c r="W104" s="92">
        <v>0</v>
      </c>
    </row>
    <row r="105" spans="1:23" s="6" customFormat="1" x14ac:dyDescent="0.2">
      <c r="A105" s="8" t="s">
        <v>196</v>
      </c>
      <c r="B105" s="57" t="s">
        <v>89</v>
      </c>
      <c r="C105" s="91">
        <v>45</v>
      </c>
      <c r="D105" s="91">
        <v>818600</v>
      </c>
      <c r="E105" s="91">
        <v>0</v>
      </c>
      <c r="F105" s="91">
        <v>0</v>
      </c>
      <c r="G105" s="91">
        <v>0</v>
      </c>
      <c r="H105" s="91">
        <v>0</v>
      </c>
      <c r="I105" s="91">
        <v>1000</v>
      </c>
      <c r="J105" s="91">
        <v>3647500</v>
      </c>
      <c r="K105" s="91">
        <v>0</v>
      </c>
      <c r="L105" s="92">
        <v>0</v>
      </c>
      <c r="M105" s="92">
        <v>192</v>
      </c>
      <c r="N105" s="92">
        <v>5760000</v>
      </c>
      <c r="O105" s="92">
        <v>21</v>
      </c>
      <c r="P105" s="92">
        <v>214200</v>
      </c>
      <c r="Q105" s="92">
        <v>7</v>
      </c>
      <c r="R105" s="99">
        <v>21000</v>
      </c>
      <c r="S105" s="99">
        <v>0</v>
      </c>
      <c r="T105" s="99">
        <v>0</v>
      </c>
      <c r="U105" s="92">
        <v>0</v>
      </c>
      <c r="V105" s="92">
        <v>0</v>
      </c>
      <c r="W105" s="92">
        <v>0</v>
      </c>
    </row>
    <row r="106" spans="1:23" s="6" customFormat="1" x14ac:dyDescent="0.2">
      <c r="A106" s="8" t="s">
        <v>90</v>
      </c>
      <c r="B106" s="57" t="s">
        <v>91</v>
      </c>
      <c r="C106" s="91">
        <v>2</v>
      </c>
      <c r="D106" s="91">
        <v>14000</v>
      </c>
      <c r="E106" s="91">
        <v>34</v>
      </c>
      <c r="F106" s="91">
        <v>540675</v>
      </c>
      <c r="G106" s="91">
        <v>0</v>
      </c>
      <c r="H106" s="91">
        <v>0</v>
      </c>
      <c r="I106" s="91">
        <v>74</v>
      </c>
      <c r="J106" s="91">
        <v>65000</v>
      </c>
      <c r="K106" s="91">
        <v>3</v>
      </c>
      <c r="L106" s="92">
        <v>203005</v>
      </c>
      <c r="M106" s="92">
        <v>25</v>
      </c>
      <c r="N106" s="92">
        <v>500000</v>
      </c>
      <c r="O106" s="92">
        <v>0</v>
      </c>
      <c r="P106" s="92">
        <v>0</v>
      </c>
      <c r="Q106" s="92">
        <v>0</v>
      </c>
      <c r="R106" s="99">
        <v>0</v>
      </c>
      <c r="S106" s="99">
        <v>0</v>
      </c>
      <c r="T106" s="99">
        <v>0</v>
      </c>
      <c r="U106" s="92">
        <v>0</v>
      </c>
      <c r="V106" s="92">
        <v>0</v>
      </c>
      <c r="W106" s="92">
        <v>0</v>
      </c>
    </row>
    <row r="107" spans="1:23" s="6" customFormat="1" x14ac:dyDescent="0.2">
      <c r="A107" s="8" t="s">
        <v>92</v>
      </c>
      <c r="B107" s="57" t="s">
        <v>93</v>
      </c>
      <c r="C107" s="91">
        <v>2</v>
      </c>
      <c r="D107" s="91">
        <v>10000</v>
      </c>
      <c r="E107" s="91">
        <v>64</v>
      </c>
      <c r="F107" s="91">
        <v>630175</v>
      </c>
      <c r="G107" s="91">
        <v>0</v>
      </c>
      <c r="H107" s="91">
        <v>0</v>
      </c>
      <c r="I107" s="91">
        <v>27</v>
      </c>
      <c r="J107" s="91">
        <v>47400</v>
      </c>
      <c r="K107" s="91">
        <v>1</v>
      </c>
      <c r="L107" s="92">
        <v>40000</v>
      </c>
      <c r="M107" s="92">
        <v>23</v>
      </c>
      <c r="N107" s="92">
        <v>460000</v>
      </c>
      <c r="O107" s="92">
        <v>10</v>
      </c>
      <c r="P107" s="92">
        <v>300000</v>
      </c>
      <c r="Q107" s="92">
        <v>4643</v>
      </c>
      <c r="R107" s="99">
        <v>84738</v>
      </c>
      <c r="S107" s="99">
        <v>0</v>
      </c>
      <c r="T107" s="99">
        <v>0</v>
      </c>
      <c r="U107" s="92">
        <v>0</v>
      </c>
      <c r="V107" s="92">
        <v>0</v>
      </c>
      <c r="W107" s="92">
        <v>0</v>
      </c>
    </row>
    <row r="108" spans="1:23" x14ac:dyDescent="0.2">
      <c r="A108" s="11" t="s">
        <v>51</v>
      </c>
      <c r="B108" s="57" t="s">
        <v>4</v>
      </c>
      <c r="C108" s="91">
        <v>3</v>
      </c>
      <c r="D108" s="91">
        <v>30000</v>
      </c>
      <c r="E108" s="91">
        <v>0</v>
      </c>
      <c r="F108" s="91">
        <v>0</v>
      </c>
      <c r="G108" s="91">
        <v>0</v>
      </c>
      <c r="H108" s="91">
        <v>0</v>
      </c>
      <c r="I108" s="91">
        <v>0</v>
      </c>
      <c r="J108" s="91">
        <v>0</v>
      </c>
      <c r="K108" s="91">
        <v>1</v>
      </c>
      <c r="L108" s="92">
        <v>100000</v>
      </c>
      <c r="M108" s="92">
        <v>33</v>
      </c>
      <c r="N108" s="92">
        <v>520000</v>
      </c>
      <c r="O108" s="92">
        <v>3</v>
      </c>
      <c r="P108" s="92">
        <v>60000</v>
      </c>
      <c r="Q108" s="92">
        <v>0</v>
      </c>
      <c r="R108" s="99">
        <v>0</v>
      </c>
      <c r="S108" s="99">
        <v>0</v>
      </c>
      <c r="T108" s="99">
        <v>0</v>
      </c>
      <c r="U108" s="92">
        <v>0</v>
      </c>
      <c r="V108" s="92">
        <v>0</v>
      </c>
      <c r="W108" s="92">
        <v>0</v>
      </c>
    </row>
    <row r="109" spans="1:23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0</v>
      </c>
      <c r="J109" s="91">
        <v>0</v>
      </c>
      <c r="K109" s="91">
        <v>0</v>
      </c>
      <c r="L109" s="92">
        <v>0</v>
      </c>
      <c r="M109" s="92">
        <v>25</v>
      </c>
      <c r="N109" s="92">
        <v>750000</v>
      </c>
      <c r="O109" s="92">
        <v>0</v>
      </c>
      <c r="P109" s="92">
        <v>0</v>
      </c>
      <c r="Q109" s="92">
        <v>0</v>
      </c>
      <c r="R109" s="99">
        <v>0</v>
      </c>
      <c r="S109" s="99">
        <v>0</v>
      </c>
      <c r="T109" s="99">
        <v>0</v>
      </c>
      <c r="U109" s="92">
        <v>0</v>
      </c>
      <c r="V109" s="92">
        <v>0</v>
      </c>
      <c r="W109" s="92">
        <v>0</v>
      </c>
    </row>
    <row r="110" spans="1:23" x14ac:dyDescent="0.2">
      <c r="A110" s="11" t="s">
        <v>53</v>
      </c>
      <c r="B110" s="57" t="s">
        <v>6</v>
      </c>
      <c r="C110" s="91">
        <v>4</v>
      </c>
      <c r="D110" s="91">
        <v>20000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2">
        <v>0</v>
      </c>
      <c r="M110" s="92">
        <v>29</v>
      </c>
      <c r="N110" s="92">
        <v>868140</v>
      </c>
      <c r="O110" s="92">
        <v>0</v>
      </c>
      <c r="P110" s="92">
        <v>0</v>
      </c>
      <c r="Q110" s="92">
        <v>0</v>
      </c>
      <c r="R110" s="99">
        <v>0</v>
      </c>
      <c r="S110" s="99">
        <v>0</v>
      </c>
      <c r="T110" s="99">
        <v>0</v>
      </c>
      <c r="U110" s="92">
        <v>0</v>
      </c>
      <c r="V110" s="92">
        <v>0</v>
      </c>
      <c r="W110" s="92">
        <v>0</v>
      </c>
    </row>
    <row r="111" spans="1:23" x14ac:dyDescent="0.2">
      <c r="A111" s="11" t="s">
        <v>54</v>
      </c>
      <c r="B111" s="57" t="s">
        <v>7</v>
      </c>
      <c r="C111" s="91">
        <v>87</v>
      </c>
      <c r="D111" s="91">
        <v>174000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1</v>
      </c>
      <c r="L111" s="92">
        <v>30000</v>
      </c>
      <c r="M111" s="92">
        <v>46</v>
      </c>
      <c r="N111" s="92">
        <v>910000</v>
      </c>
      <c r="O111" s="92">
        <v>0</v>
      </c>
      <c r="P111" s="92">
        <v>0</v>
      </c>
      <c r="Q111" s="92">
        <v>0</v>
      </c>
      <c r="R111" s="99">
        <v>0</v>
      </c>
      <c r="S111" s="99">
        <v>0</v>
      </c>
      <c r="T111" s="99">
        <v>0</v>
      </c>
      <c r="U111" s="92">
        <v>0</v>
      </c>
      <c r="V111" s="92">
        <v>0</v>
      </c>
      <c r="W111" s="92">
        <v>0</v>
      </c>
    </row>
    <row r="112" spans="1:23" x14ac:dyDescent="0.2">
      <c r="A112" s="11" t="s">
        <v>55</v>
      </c>
      <c r="B112" s="57" t="s">
        <v>8</v>
      </c>
      <c r="C112" s="91">
        <v>1</v>
      </c>
      <c r="D112" s="91">
        <v>10000</v>
      </c>
      <c r="E112" s="91">
        <v>6</v>
      </c>
      <c r="F112" s="91">
        <v>73400</v>
      </c>
      <c r="G112" s="91">
        <v>0</v>
      </c>
      <c r="H112" s="91">
        <v>0</v>
      </c>
      <c r="I112" s="91">
        <v>0</v>
      </c>
      <c r="J112" s="91">
        <v>0</v>
      </c>
      <c r="K112" s="91">
        <v>0</v>
      </c>
      <c r="L112" s="92">
        <v>0</v>
      </c>
      <c r="M112" s="92">
        <v>32</v>
      </c>
      <c r="N112" s="92">
        <v>933000</v>
      </c>
      <c r="O112" s="92">
        <v>0</v>
      </c>
      <c r="P112" s="92">
        <v>0</v>
      </c>
      <c r="Q112" s="92">
        <v>0</v>
      </c>
      <c r="R112" s="99">
        <v>0</v>
      </c>
      <c r="S112" s="99">
        <v>0</v>
      </c>
      <c r="T112" s="99">
        <v>0</v>
      </c>
      <c r="U112" s="92">
        <v>0</v>
      </c>
      <c r="V112" s="92">
        <v>0</v>
      </c>
      <c r="W112" s="92">
        <v>0</v>
      </c>
    </row>
    <row r="113" spans="1:23" x14ac:dyDescent="0.2">
      <c r="A113" s="11" t="s">
        <v>56</v>
      </c>
      <c r="B113" s="57" t="s">
        <v>9</v>
      </c>
      <c r="C113" s="91">
        <v>14</v>
      </c>
      <c r="D113" s="91">
        <v>70000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3</v>
      </c>
      <c r="L113" s="92">
        <v>300000</v>
      </c>
      <c r="M113" s="92">
        <v>73</v>
      </c>
      <c r="N113" s="92">
        <v>910000</v>
      </c>
      <c r="O113" s="92">
        <v>0</v>
      </c>
      <c r="P113" s="92">
        <v>0</v>
      </c>
      <c r="Q113" s="92">
        <v>0</v>
      </c>
      <c r="R113" s="99">
        <v>0</v>
      </c>
      <c r="S113" s="99">
        <v>0</v>
      </c>
      <c r="T113" s="99">
        <v>0</v>
      </c>
      <c r="U113" s="92">
        <v>0</v>
      </c>
      <c r="V113" s="92">
        <v>0</v>
      </c>
      <c r="W113" s="92">
        <v>0</v>
      </c>
    </row>
    <row r="114" spans="1:23" x14ac:dyDescent="0.2">
      <c r="A114" s="11" t="s">
        <v>57</v>
      </c>
      <c r="B114" s="57" t="s">
        <v>10</v>
      </c>
      <c r="C114" s="91">
        <v>4</v>
      </c>
      <c r="D114" s="91">
        <v>24000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2">
        <v>0</v>
      </c>
      <c r="M114" s="92">
        <v>29</v>
      </c>
      <c r="N114" s="92">
        <v>306000</v>
      </c>
      <c r="O114" s="92">
        <v>0</v>
      </c>
      <c r="P114" s="92">
        <v>0</v>
      </c>
      <c r="Q114" s="92">
        <v>0</v>
      </c>
      <c r="R114" s="99">
        <v>0</v>
      </c>
      <c r="S114" s="99">
        <v>0</v>
      </c>
      <c r="T114" s="99">
        <v>0</v>
      </c>
      <c r="U114" s="92">
        <v>0</v>
      </c>
      <c r="V114" s="92">
        <v>0</v>
      </c>
      <c r="W114" s="92">
        <v>0</v>
      </c>
    </row>
    <row r="115" spans="1:23" x14ac:dyDescent="0.2">
      <c r="A115" s="11" t="s">
        <v>58</v>
      </c>
      <c r="B115" s="57" t="s">
        <v>11</v>
      </c>
      <c r="C115" s="91">
        <v>12</v>
      </c>
      <c r="D115" s="91">
        <v>60000</v>
      </c>
      <c r="E115" s="91">
        <v>33</v>
      </c>
      <c r="F115" s="91">
        <v>445100</v>
      </c>
      <c r="G115" s="91">
        <v>0</v>
      </c>
      <c r="H115" s="91">
        <v>0</v>
      </c>
      <c r="I115" s="91">
        <v>0</v>
      </c>
      <c r="J115" s="91">
        <v>0</v>
      </c>
      <c r="K115" s="91">
        <v>0</v>
      </c>
      <c r="L115" s="92">
        <v>0</v>
      </c>
      <c r="M115" s="92">
        <v>36</v>
      </c>
      <c r="N115" s="92">
        <v>402100</v>
      </c>
      <c r="O115" s="92">
        <v>14</v>
      </c>
      <c r="P115" s="92">
        <v>410336</v>
      </c>
      <c r="Q115" s="92">
        <v>6</v>
      </c>
      <c r="R115" s="99">
        <v>28800</v>
      </c>
      <c r="S115" s="99">
        <v>0</v>
      </c>
      <c r="T115" s="99">
        <v>0</v>
      </c>
      <c r="U115" s="92">
        <v>0</v>
      </c>
      <c r="V115" s="92">
        <v>0</v>
      </c>
      <c r="W115" s="92">
        <v>0</v>
      </c>
    </row>
    <row r="116" spans="1:23" x14ac:dyDescent="0.2">
      <c r="A116" s="11" t="s">
        <v>59</v>
      </c>
      <c r="B116" s="57" t="s">
        <v>12</v>
      </c>
      <c r="C116" s="91">
        <v>7</v>
      </c>
      <c r="D116" s="91">
        <v>70000</v>
      </c>
      <c r="E116" s="91">
        <v>0</v>
      </c>
      <c r="F116" s="91">
        <v>0</v>
      </c>
      <c r="G116" s="91">
        <v>0</v>
      </c>
      <c r="H116" s="91">
        <v>0</v>
      </c>
      <c r="I116" s="91">
        <v>1</v>
      </c>
      <c r="J116" s="91">
        <v>1500</v>
      </c>
      <c r="K116" s="91">
        <v>1</v>
      </c>
      <c r="L116" s="92">
        <v>42500</v>
      </c>
      <c r="M116" s="92">
        <v>23</v>
      </c>
      <c r="N116" s="92">
        <v>115000</v>
      </c>
      <c r="O116" s="92">
        <v>0</v>
      </c>
      <c r="P116" s="92">
        <v>0</v>
      </c>
      <c r="Q116" s="92">
        <v>0</v>
      </c>
      <c r="R116" s="99">
        <v>0</v>
      </c>
      <c r="S116" s="99">
        <v>0</v>
      </c>
      <c r="T116" s="99">
        <v>0</v>
      </c>
      <c r="U116" s="92">
        <v>0</v>
      </c>
      <c r="V116" s="92">
        <v>0</v>
      </c>
      <c r="W116" s="92">
        <v>0</v>
      </c>
    </row>
    <row r="117" spans="1:23" x14ac:dyDescent="0.2">
      <c r="A117" s="11" t="s">
        <v>60</v>
      </c>
      <c r="B117" s="57" t="s">
        <v>13</v>
      </c>
      <c r="C117" s="107">
        <v>9</v>
      </c>
      <c r="D117" s="107">
        <v>108000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3</v>
      </c>
      <c r="L117" s="107">
        <v>217849</v>
      </c>
      <c r="M117" s="92">
        <v>38</v>
      </c>
      <c r="N117" s="92">
        <v>732186</v>
      </c>
      <c r="O117" s="92">
        <v>0</v>
      </c>
      <c r="P117" s="92">
        <v>0</v>
      </c>
      <c r="Q117" s="92">
        <v>0</v>
      </c>
      <c r="R117" s="99">
        <v>0</v>
      </c>
      <c r="S117" s="99">
        <v>0</v>
      </c>
      <c r="T117" s="99">
        <v>0</v>
      </c>
      <c r="U117" s="92">
        <v>0</v>
      </c>
      <c r="V117" s="92">
        <v>0</v>
      </c>
      <c r="W117" s="92">
        <v>0</v>
      </c>
    </row>
    <row r="118" spans="1:23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2">
        <v>0</v>
      </c>
      <c r="M118" s="92">
        <v>0</v>
      </c>
      <c r="N118" s="92">
        <v>0</v>
      </c>
      <c r="O118" s="92">
        <v>0</v>
      </c>
      <c r="P118" s="92">
        <v>0</v>
      </c>
      <c r="Q118" s="92">
        <v>0</v>
      </c>
      <c r="R118" s="99">
        <v>0</v>
      </c>
      <c r="S118" s="99">
        <v>0</v>
      </c>
      <c r="T118" s="99">
        <v>0</v>
      </c>
      <c r="U118" s="92">
        <v>0</v>
      </c>
      <c r="V118" s="92">
        <v>0</v>
      </c>
      <c r="W118" s="92">
        <v>0</v>
      </c>
    </row>
    <row r="119" spans="1:23" x14ac:dyDescent="0.2">
      <c r="A119" s="11" t="s">
        <v>62</v>
      </c>
      <c r="B119" s="57" t="s">
        <v>15</v>
      </c>
      <c r="C119" s="91">
        <v>0</v>
      </c>
      <c r="D119" s="91">
        <v>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2">
        <v>0</v>
      </c>
      <c r="M119" s="92">
        <v>24</v>
      </c>
      <c r="N119" s="92">
        <v>600000</v>
      </c>
      <c r="O119" s="92">
        <v>0</v>
      </c>
      <c r="P119" s="92">
        <v>0</v>
      </c>
      <c r="Q119" s="92">
        <v>0</v>
      </c>
      <c r="R119" s="99">
        <v>0</v>
      </c>
      <c r="S119" s="99">
        <v>0</v>
      </c>
      <c r="T119" s="99">
        <v>0</v>
      </c>
      <c r="U119" s="92">
        <v>0</v>
      </c>
      <c r="V119" s="92">
        <v>0</v>
      </c>
      <c r="W119" s="92">
        <v>0</v>
      </c>
    </row>
    <row r="120" spans="1:23" x14ac:dyDescent="0.2">
      <c r="A120" s="11" t="s">
        <v>63</v>
      </c>
      <c r="B120" s="57" t="s">
        <v>16</v>
      </c>
      <c r="C120" s="91">
        <v>5</v>
      </c>
      <c r="D120" s="91">
        <v>100000</v>
      </c>
      <c r="E120" s="91">
        <v>0</v>
      </c>
      <c r="F120" s="91">
        <v>0</v>
      </c>
      <c r="G120" s="91">
        <v>0</v>
      </c>
      <c r="H120" s="91">
        <v>0</v>
      </c>
      <c r="I120" s="91">
        <v>24</v>
      </c>
      <c r="J120" s="91">
        <v>72000</v>
      </c>
      <c r="K120" s="91">
        <v>2</v>
      </c>
      <c r="L120" s="92">
        <v>122390</v>
      </c>
      <c r="M120" s="92">
        <v>10</v>
      </c>
      <c r="N120" s="92">
        <v>300000</v>
      </c>
      <c r="O120" s="92">
        <v>0</v>
      </c>
      <c r="P120" s="92">
        <v>0</v>
      </c>
      <c r="Q120" s="92">
        <v>0</v>
      </c>
      <c r="R120" s="99">
        <v>0</v>
      </c>
      <c r="S120" s="99">
        <v>0</v>
      </c>
      <c r="T120" s="99">
        <v>0</v>
      </c>
      <c r="U120" s="92">
        <v>0</v>
      </c>
      <c r="V120" s="92">
        <v>0</v>
      </c>
      <c r="W120" s="92">
        <v>0</v>
      </c>
    </row>
    <row r="121" spans="1:23" x14ac:dyDescent="0.2">
      <c r="A121" s="11" t="s">
        <v>64</v>
      </c>
      <c r="B121" s="57" t="s">
        <v>17</v>
      </c>
      <c r="C121" s="91">
        <v>4</v>
      </c>
      <c r="D121" s="91">
        <v>24000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2">
        <v>0</v>
      </c>
      <c r="M121" s="92">
        <v>10</v>
      </c>
      <c r="N121" s="92">
        <v>104000</v>
      </c>
      <c r="O121" s="92">
        <v>0</v>
      </c>
      <c r="P121" s="92">
        <v>0</v>
      </c>
      <c r="Q121" s="92">
        <v>0</v>
      </c>
      <c r="R121" s="99">
        <v>0</v>
      </c>
      <c r="S121" s="99">
        <v>0</v>
      </c>
      <c r="T121" s="99">
        <v>0</v>
      </c>
      <c r="U121" s="92">
        <v>0</v>
      </c>
      <c r="V121" s="92">
        <v>0</v>
      </c>
      <c r="W121" s="92">
        <v>0</v>
      </c>
    </row>
    <row r="122" spans="1:23" x14ac:dyDescent="0.2">
      <c r="A122" s="11" t="s">
        <v>65</v>
      </c>
      <c r="B122" s="57" t="s">
        <v>18</v>
      </c>
      <c r="C122" s="91">
        <v>0</v>
      </c>
      <c r="D122" s="91">
        <v>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9">
        <v>0</v>
      </c>
      <c r="S122" s="99">
        <v>0</v>
      </c>
      <c r="T122" s="99">
        <v>0</v>
      </c>
      <c r="U122" s="92">
        <v>0</v>
      </c>
      <c r="V122" s="92">
        <v>0</v>
      </c>
      <c r="W122" s="92">
        <v>0</v>
      </c>
    </row>
    <row r="123" spans="1:23" x14ac:dyDescent="0.2">
      <c r="A123" s="12" t="s">
        <v>66</v>
      </c>
      <c r="B123" s="58" t="s">
        <v>19</v>
      </c>
      <c r="C123" s="96">
        <v>0</v>
      </c>
      <c r="D123" s="96">
        <v>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7">
        <v>0</v>
      </c>
      <c r="M123" s="97">
        <v>0</v>
      </c>
      <c r="N123" s="97">
        <v>0</v>
      </c>
      <c r="O123" s="97">
        <v>0</v>
      </c>
      <c r="P123" s="97">
        <v>0</v>
      </c>
      <c r="Q123" s="97">
        <v>0</v>
      </c>
      <c r="R123" s="101">
        <v>0</v>
      </c>
      <c r="S123" s="101">
        <v>0</v>
      </c>
      <c r="T123" s="101">
        <v>0</v>
      </c>
      <c r="U123" s="97">
        <v>0</v>
      </c>
      <c r="V123" s="97">
        <v>0</v>
      </c>
      <c r="W123" s="97">
        <v>0</v>
      </c>
    </row>
    <row r="124" spans="1:23" x14ac:dyDescent="0.2">
      <c r="A124" s="59" t="s">
        <v>236</v>
      </c>
    </row>
    <row r="125" spans="1:23" x14ac:dyDescent="0.2">
      <c r="A125" t="s">
        <v>0</v>
      </c>
    </row>
    <row r="127" spans="1:23" s="20" customFormat="1" ht="16.5" customHeight="1" x14ac:dyDescent="0.2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x14ac:dyDescent="0.2">
      <c r="A128" s="86" t="s">
        <v>241</v>
      </c>
      <c r="B128" s="63"/>
    </row>
    <row r="129" spans="1:23" s="8" customFormat="1" ht="37.15" customHeight="1" x14ac:dyDescent="0.2">
      <c r="A129" s="133" t="s">
        <v>215</v>
      </c>
      <c r="B129" s="134"/>
      <c r="C129" s="139" t="s">
        <v>216</v>
      </c>
      <c r="D129" s="139"/>
      <c r="E129" s="139" t="s">
        <v>217</v>
      </c>
      <c r="F129" s="139"/>
      <c r="G129" s="139" t="s">
        <v>218</v>
      </c>
      <c r="H129" s="139"/>
      <c r="I129" s="140" t="s">
        <v>219</v>
      </c>
      <c r="J129" s="141"/>
      <c r="K129" s="139" t="s">
        <v>220</v>
      </c>
      <c r="L129" s="139"/>
      <c r="M129" s="139" t="s">
        <v>238</v>
      </c>
      <c r="N129" s="139"/>
      <c r="O129" s="139" t="s">
        <v>222</v>
      </c>
      <c r="P129" s="139"/>
      <c r="Q129" s="139" t="s">
        <v>223</v>
      </c>
      <c r="R129" s="139"/>
      <c r="S129" s="140" t="s">
        <v>224</v>
      </c>
      <c r="T129" s="142"/>
      <c r="U129" s="141"/>
      <c r="V129" s="139" t="s">
        <v>225</v>
      </c>
      <c r="W129" s="140"/>
    </row>
    <row r="130" spans="1:23" s="8" customFormat="1" ht="13.9" customHeight="1" x14ac:dyDescent="0.2">
      <c r="A130" s="135"/>
      <c r="B130" s="136"/>
      <c r="C130" s="109" t="s">
        <v>47</v>
      </c>
      <c r="D130" s="109" t="s">
        <v>226</v>
      </c>
      <c r="E130" s="109" t="s">
        <v>48</v>
      </c>
      <c r="F130" s="109" t="s">
        <v>227</v>
      </c>
      <c r="G130" s="109" t="s">
        <v>48</v>
      </c>
      <c r="H130" s="109" t="s">
        <v>228</v>
      </c>
      <c r="I130" s="109" t="s">
        <v>48</v>
      </c>
      <c r="J130" s="109" t="s">
        <v>229</v>
      </c>
      <c r="K130" s="115" t="s">
        <v>129</v>
      </c>
      <c r="L130" s="115" t="s">
        <v>230</v>
      </c>
      <c r="M130" s="115" t="s">
        <v>49</v>
      </c>
      <c r="N130" s="115" t="s">
        <v>231</v>
      </c>
      <c r="O130" s="109" t="s">
        <v>48</v>
      </c>
      <c r="P130" s="115" t="s">
        <v>232</v>
      </c>
      <c r="Q130" s="109" t="s">
        <v>48</v>
      </c>
      <c r="R130" s="115" t="s">
        <v>233</v>
      </c>
      <c r="S130" s="109" t="s">
        <v>50</v>
      </c>
      <c r="T130" s="109" t="s">
        <v>48</v>
      </c>
      <c r="U130" s="115" t="s">
        <v>234</v>
      </c>
      <c r="V130" s="109" t="s">
        <v>48</v>
      </c>
      <c r="W130" s="119" t="s">
        <v>235</v>
      </c>
    </row>
    <row r="131" spans="1:23" s="20" customFormat="1" ht="34.15" customHeight="1" x14ac:dyDescent="0.2">
      <c r="A131" s="137"/>
      <c r="B131" s="138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2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x14ac:dyDescent="0.2">
      <c r="A132" s="79" t="s">
        <v>96</v>
      </c>
      <c r="B132" s="56" t="s">
        <v>3</v>
      </c>
      <c r="C132" s="111">
        <v>295</v>
      </c>
      <c r="D132" s="111">
        <v>1375160</v>
      </c>
      <c r="E132" s="111">
        <v>153</v>
      </c>
      <c r="F132" s="111">
        <v>1890119</v>
      </c>
      <c r="G132" s="111">
        <v>3227</v>
      </c>
      <c r="H132" s="111">
        <v>12034848</v>
      </c>
      <c r="I132" s="111">
        <v>1143</v>
      </c>
      <c r="J132" s="111">
        <v>3838300</v>
      </c>
      <c r="K132" s="111">
        <v>49</v>
      </c>
      <c r="L132" s="104">
        <v>4034442</v>
      </c>
      <c r="M132" s="104">
        <v>708</v>
      </c>
      <c r="N132" s="104">
        <v>17264071</v>
      </c>
      <c r="O132" s="104">
        <v>70</v>
      </c>
      <c r="P132" s="104">
        <v>1467400</v>
      </c>
      <c r="Q132" s="104">
        <v>20990</v>
      </c>
      <c r="R132" s="112">
        <v>34177932</v>
      </c>
      <c r="S132" s="112">
        <v>157451</v>
      </c>
      <c r="T132" s="112">
        <v>183561</v>
      </c>
      <c r="U132" s="104">
        <v>190420670</v>
      </c>
      <c r="V132" s="104">
        <v>25</v>
      </c>
      <c r="W132" s="104">
        <v>18750</v>
      </c>
    </row>
    <row r="133" spans="1:23" s="6" customFormat="1" x14ac:dyDescent="0.2">
      <c r="A133" s="8" t="s">
        <v>84</v>
      </c>
      <c r="B133" s="57" t="s">
        <v>85</v>
      </c>
      <c r="C133" s="91">
        <v>9</v>
      </c>
      <c r="D133" s="91">
        <v>183600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2">
        <v>0</v>
      </c>
      <c r="M133" s="92">
        <v>43</v>
      </c>
      <c r="N133" s="92">
        <v>1220000</v>
      </c>
      <c r="O133" s="92">
        <v>0</v>
      </c>
      <c r="P133" s="92">
        <v>0</v>
      </c>
      <c r="Q133" s="92">
        <v>0</v>
      </c>
      <c r="R133" s="99">
        <v>0</v>
      </c>
      <c r="S133" s="99">
        <v>25822</v>
      </c>
      <c r="T133" s="99">
        <v>55384</v>
      </c>
      <c r="U133" s="92">
        <v>13266954</v>
      </c>
      <c r="V133" s="92">
        <v>0</v>
      </c>
      <c r="W133" s="92">
        <v>0</v>
      </c>
    </row>
    <row r="134" spans="1:23" s="6" customFormat="1" x14ac:dyDescent="0.2">
      <c r="A134" s="8" t="s">
        <v>86</v>
      </c>
      <c r="B134" s="57" t="s">
        <v>87</v>
      </c>
      <c r="C134" s="91">
        <v>14</v>
      </c>
      <c r="D134" s="91">
        <v>14000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29</v>
      </c>
      <c r="L134" s="92">
        <v>2159042</v>
      </c>
      <c r="M134" s="92">
        <v>158</v>
      </c>
      <c r="N134" s="92">
        <v>6095000</v>
      </c>
      <c r="O134" s="92">
        <v>0</v>
      </c>
      <c r="P134" s="92">
        <v>0</v>
      </c>
      <c r="Q134" s="92">
        <v>2453</v>
      </c>
      <c r="R134" s="99">
        <v>3631500</v>
      </c>
      <c r="S134" s="99">
        <v>21111</v>
      </c>
      <c r="T134" s="99">
        <v>0</v>
      </c>
      <c r="U134" s="92">
        <v>36480681</v>
      </c>
      <c r="V134" s="92">
        <v>25</v>
      </c>
      <c r="W134" s="92">
        <v>18750</v>
      </c>
    </row>
    <row r="135" spans="1:23" s="6" customFormat="1" x14ac:dyDescent="0.2">
      <c r="A135" s="8" t="s">
        <v>195</v>
      </c>
      <c r="B135" s="57" t="s">
        <v>88</v>
      </c>
      <c r="C135" s="91">
        <v>44</v>
      </c>
      <c r="D135" s="91">
        <v>433560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9">
        <v>0</v>
      </c>
      <c r="S135" s="99">
        <v>12580</v>
      </c>
      <c r="T135" s="99">
        <v>12580</v>
      </c>
      <c r="U135" s="92">
        <v>25188500</v>
      </c>
      <c r="V135" s="92">
        <v>0</v>
      </c>
      <c r="W135" s="92">
        <v>0</v>
      </c>
    </row>
    <row r="136" spans="1:23" s="6" customFormat="1" x14ac:dyDescent="0.2">
      <c r="A136" s="8" t="s">
        <v>196</v>
      </c>
      <c r="B136" s="57" t="s">
        <v>89</v>
      </c>
      <c r="C136" s="91">
        <v>62</v>
      </c>
      <c r="D136" s="91">
        <v>116000</v>
      </c>
      <c r="E136" s="91">
        <v>0</v>
      </c>
      <c r="F136" s="91">
        <v>0</v>
      </c>
      <c r="G136" s="91">
        <v>0</v>
      </c>
      <c r="H136" s="91">
        <v>0</v>
      </c>
      <c r="I136" s="91">
        <v>1016</v>
      </c>
      <c r="J136" s="91">
        <v>3652500</v>
      </c>
      <c r="K136" s="91">
        <v>0</v>
      </c>
      <c r="L136" s="92">
        <v>0</v>
      </c>
      <c r="M136" s="92">
        <v>37</v>
      </c>
      <c r="N136" s="92">
        <v>1110000</v>
      </c>
      <c r="O136" s="92">
        <v>28</v>
      </c>
      <c r="P136" s="92">
        <v>275400</v>
      </c>
      <c r="Q136" s="92">
        <v>10419</v>
      </c>
      <c r="R136" s="99">
        <v>30411000</v>
      </c>
      <c r="S136" s="99">
        <v>19429</v>
      </c>
      <c r="T136" s="99">
        <v>0</v>
      </c>
      <c r="U136" s="92">
        <v>29176500</v>
      </c>
      <c r="V136" s="92">
        <v>0</v>
      </c>
      <c r="W136" s="92">
        <v>0</v>
      </c>
    </row>
    <row r="137" spans="1:23" s="6" customFormat="1" x14ac:dyDescent="0.2">
      <c r="A137" s="8" t="s">
        <v>90</v>
      </c>
      <c r="B137" s="57" t="s">
        <v>91</v>
      </c>
      <c r="C137" s="91">
        <v>4</v>
      </c>
      <c r="D137" s="91">
        <v>28000</v>
      </c>
      <c r="E137" s="91">
        <v>46</v>
      </c>
      <c r="F137" s="91">
        <v>672452</v>
      </c>
      <c r="G137" s="91">
        <v>0</v>
      </c>
      <c r="H137" s="91">
        <v>0</v>
      </c>
      <c r="I137" s="91">
        <v>76</v>
      </c>
      <c r="J137" s="91">
        <v>66400</v>
      </c>
      <c r="K137" s="91">
        <v>0</v>
      </c>
      <c r="L137" s="92">
        <v>0</v>
      </c>
      <c r="M137" s="92">
        <v>14</v>
      </c>
      <c r="N137" s="92">
        <v>280000</v>
      </c>
      <c r="O137" s="92">
        <v>0</v>
      </c>
      <c r="P137" s="92">
        <v>0</v>
      </c>
      <c r="Q137" s="92">
        <v>0</v>
      </c>
      <c r="R137" s="99">
        <v>0</v>
      </c>
      <c r="S137" s="99">
        <v>53187</v>
      </c>
      <c r="T137" s="99">
        <v>83892</v>
      </c>
      <c r="U137" s="92">
        <v>56932610</v>
      </c>
      <c r="V137" s="92">
        <v>0</v>
      </c>
      <c r="W137" s="92">
        <v>0</v>
      </c>
    </row>
    <row r="138" spans="1:23" s="6" customFormat="1" x14ac:dyDescent="0.2">
      <c r="A138" s="8" t="s">
        <v>92</v>
      </c>
      <c r="B138" s="57" t="s">
        <v>93</v>
      </c>
      <c r="C138" s="91">
        <v>4</v>
      </c>
      <c r="D138" s="91">
        <v>20000</v>
      </c>
      <c r="E138" s="91">
        <v>53</v>
      </c>
      <c r="F138" s="91">
        <v>547700</v>
      </c>
      <c r="G138" s="91">
        <v>14</v>
      </c>
      <c r="H138" s="91">
        <v>279600</v>
      </c>
      <c r="I138" s="91">
        <v>27</v>
      </c>
      <c r="J138" s="91">
        <v>47400</v>
      </c>
      <c r="K138" s="91">
        <v>1</v>
      </c>
      <c r="L138" s="92">
        <v>45000</v>
      </c>
      <c r="M138" s="92">
        <v>29</v>
      </c>
      <c r="N138" s="92">
        <v>580000</v>
      </c>
      <c r="O138" s="92">
        <v>10</v>
      </c>
      <c r="P138" s="92">
        <v>300000</v>
      </c>
      <c r="Q138" s="92">
        <v>8118</v>
      </c>
      <c r="R138" s="99">
        <v>135432</v>
      </c>
      <c r="S138" s="99">
        <v>0</v>
      </c>
      <c r="T138" s="99">
        <v>0</v>
      </c>
      <c r="U138" s="92">
        <v>0</v>
      </c>
      <c r="V138" s="92">
        <v>0</v>
      </c>
      <c r="W138" s="92">
        <v>0</v>
      </c>
    </row>
    <row r="139" spans="1:23" x14ac:dyDescent="0.2">
      <c r="A139" s="11" t="s">
        <v>51</v>
      </c>
      <c r="B139" s="57" t="s">
        <v>4</v>
      </c>
      <c r="C139" s="91">
        <v>5</v>
      </c>
      <c r="D139" s="91">
        <v>50000</v>
      </c>
      <c r="E139" s="91">
        <v>0</v>
      </c>
      <c r="F139" s="91">
        <v>0</v>
      </c>
      <c r="G139" s="91">
        <v>0</v>
      </c>
      <c r="H139" s="91">
        <v>0</v>
      </c>
      <c r="I139" s="91">
        <v>0</v>
      </c>
      <c r="J139" s="91">
        <v>0</v>
      </c>
      <c r="K139" s="91">
        <v>0</v>
      </c>
      <c r="L139" s="92">
        <v>0</v>
      </c>
      <c r="M139" s="92">
        <v>27</v>
      </c>
      <c r="N139" s="92">
        <v>425000</v>
      </c>
      <c r="O139" s="92">
        <v>3</v>
      </c>
      <c r="P139" s="92">
        <v>60000</v>
      </c>
      <c r="Q139" s="92">
        <v>0</v>
      </c>
      <c r="R139" s="99">
        <v>0</v>
      </c>
      <c r="S139" s="99">
        <v>4</v>
      </c>
      <c r="T139" s="99">
        <v>4</v>
      </c>
      <c r="U139" s="92">
        <v>4000</v>
      </c>
      <c r="V139" s="92">
        <v>0</v>
      </c>
      <c r="W139" s="92">
        <v>0</v>
      </c>
    </row>
    <row r="140" spans="1:23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0</v>
      </c>
      <c r="J140" s="91">
        <v>0</v>
      </c>
      <c r="K140" s="91">
        <v>0</v>
      </c>
      <c r="L140" s="92">
        <v>0</v>
      </c>
      <c r="M140" s="92">
        <v>14</v>
      </c>
      <c r="N140" s="92">
        <v>411600</v>
      </c>
      <c r="O140" s="92">
        <v>0</v>
      </c>
      <c r="P140" s="92">
        <v>0</v>
      </c>
      <c r="Q140" s="92">
        <v>0</v>
      </c>
      <c r="R140" s="99">
        <v>0</v>
      </c>
      <c r="S140" s="99">
        <v>1546</v>
      </c>
      <c r="T140" s="99">
        <v>1546</v>
      </c>
      <c r="U140" s="92">
        <v>1546000</v>
      </c>
      <c r="V140" s="92">
        <v>0</v>
      </c>
      <c r="W140" s="92">
        <v>0</v>
      </c>
    </row>
    <row r="141" spans="1:23" x14ac:dyDescent="0.2">
      <c r="A141" s="11" t="s">
        <v>53</v>
      </c>
      <c r="B141" s="57" t="s">
        <v>6</v>
      </c>
      <c r="C141" s="91">
        <v>6</v>
      </c>
      <c r="D141" s="91">
        <v>30000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2">
        <v>0</v>
      </c>
      <c r="M141" s="92">
        <v>35</v>
      </c>
      <c r="N141" s="92">
        <v>1075000</v>
      </c>
      <c r="O141" s="92">
        <v>0</v>
      </c>
      <c r="P141" s="92">
        <v>0</v>
      </c>
      <c r="Q141" s="92">
        <v>0</v>
      </c>
      <c r="R141" s="99">
        <v>0</v>
      </c>
      <c r="S141" s="99">
        <v>2668</v>
      </c>
      <c r="T141" s="99">
        <v>4796</v>
      </c>
      <c r="U141" s="92">
        <v>1828669</v>
      </c>
      <c r="V141" s="92">
        <v>0</v>
      </c>
      <c r="W141" s="92">
        <v>0</v>
      </c>
    </row>
    <row r="142" spans="1:23" x14ac:dyDescent="0.2">
      <c r="A142" s="11" t="s">
        <v>54</v>
      </c>
      <c r="B142" s="57" t="s">
        <v>7</v>
      </c>
      <c r="C142" s="91">
        <v>93</v>
      </c>
      <c r="D142" s="91">
        <v>186000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2">
        <v>0</v>
      </c>
      <c r="M142" s="92">
        <v>44</v>
      </c>
      <c r="N142" s="92">
        <v>865000</v>
      </c>
      <c r="O142" s="92">
        <v>0</v>
      </c>
      <c r="P142" s="92">
        <v>0</v>
      </c>
      <c r="Q142" s="92">
        <v>0</v>
      </c>
      <c r="R142" s="99">
        <v>0</v>
      </c>
      <c r="S142" s="99">
        <v>6544</v>
      </c>
      <c r="T142" s="99">
        <v>6544</v>
      </c>
      <c r="U142" s="92">
        <v>6544000</v>
      </c>
      <c r="V142" s="92">
        <v>0</v>
      </c>
      <c r="W142" s="92">
        <v>0</v>
      </c>
    </row>
    <row r="143" spans="1:23" x14ac:dyDescent="0.2">
      <c r="A143" s="11" t="s">
        <v>55</v>
      </c>
      <c r="B143" s="57" t="s">
        <v>8</v>
      </c>
      <c r="C143" s="91">
        <v>0</v>
      </c>
      <c r="D143" s="91">
        <v>0</v>
      </c>
      <c r="E143" s="91">
        <v>6</v>
      </c>
      <c r="F143" s="91">
        <v>68400</v>
      </c>
      <c r="G143" s="91">
        <v>0</v>
      </c>
      <c r="H143" s="91">
        <v>0</v>
      </c>
      <c r="I143" s="91">
        <v>0</v>
      </c>
      <c r="J143" s="91">
        <v>0</v>
      </c>
      <c r="K143" s="91">
        <v>0</v>
      </c>
      <c r="L143" s="92">
        <v>0</v>
      </c>
      <c r="M143" s="92">
        <v>27</v>
      </c>
      <c r="N143" s="92">
        <v>807800</v>
      </c>
      <c r="O143" s="92">
        <v>0</v>
      </c>
      <c r="P143" s="92">
        <v>0</v>
      </c>
      <c r="Q143" s="92">
        <v>0</v>
      </c>
      <c r="R143" s="99">
        <v>0</v>
      </c>
      <c r="S143" s="99">
        <v>0</v>
      </c>
      <c r="T143" s="99">
        <v>825</v>
      </c>
      <c r="U143" s="92">
        <v>923800</v>
      </c>
      <c r="V143" s="92">
        <v>0</v>
      </c>
      <c r="W143" s="92">
        <v>0</v>
      </c>
    </row>
    <row r="144" spans="1:23" x14ac:dyDescent="0.2">
      <c r="A144" s="11" t="s">
        <v>56</v>
      </c>
      <c r="B144" s="57" t="s">
        <v>9</v>
      </c>
      <c r="C144" s="91">
        <v>16</v>
      </c>
      <c r="D144" s="91">
        <v>80000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5</v>
      </c>
      <c r="L144" s="92">
        <v>498300</v>
      </c>
      <c r="M144" s="92">
        <v>67</v>
      </c>
      <c r="N144" s="92">
        <v>840000</v>
      </c>
      <c r="O144" s="92">
        <v>0</v>
      </c>
      <c r="P144" s="92">
        <v>0</v>
      </c>
      <c r="Q144" s="92">
        <v>0</v>
      </c>
      <c r="R144" s="99">
        <v>0</v>
      </c>
      <c r="S144" s="99">
        <v>1594</v>
      </c>
      <c r="T144" s="99">
        <v>3084</v>
      </c>
      <c r="U144" s="92">
        <v>4668800</v>
      </c>
      <c r="V144" s="92">
        <v>0</v>
      </c>
      <c r="W144" s="92">
        <v>0</v>
      </c>
    </row>
    <row r="145" spans="1:23" x14ac:dyDescent="0.2">
      <c r="A145" s="11" t="s">
        <v>57</v>
      </c>
      <c r="B145" s="57" t="s">
        <v>10</v>
      </c>
      <c r="C145" s="91">
        <v>0</v>
      </c>
      <c r="D145" s="91">
        <v>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2">
        <v>0</v>
      </c>
      <c r="M145" s="92">
        <v>34</v>
      </c>
      <c r="N145" s="92">
        <v>360000</v>
      </c>
      <c r="O145" s="92">
        <v>0</v>
      </c>
      <c r="P145" s="92">
        <v>0</v>
      </c>
      <c r="Q145" s="92">
        <v>0</v>
      </c>
      <c r="R145" s="99">
        <v>0</v>
      </c>
      <c r="S145" s="99">
        <v>0</v>
      </c>
      <c r="T145" s="99">
        <v>0</v>
      </c>
      <c r="U145" s="92">
        <v>0</v>
      </c>
      <c r="V145" s="92">
        <v>0</v>
      </c>
      <c r="W145" s="92">
        <v>0</v>
      </c>
    </row>
    <row r="146" spans="1:23" x14ac:dyDescent="0.2">
      <c r="A146" s="11" t="s">
        <v>58</v>
      </c>
      <c r="B146" s="57" t="s">
        <v>11</v>
      </c>
      <c r="C146" s="91">
        <v>20</v>
      </c>
      <c r="D146" s="91">
        <v>100000</v>
      </c>
      <c r="E146" s="91">
        <v>32</v>
      </c>
      <c r="F146" s="91">
        <v>577567</v>
      </c>
      <c r="G146" s="91">
        <v>2209</v>
      </c>
      <c r="H146" s="91">
        <v>1882248</v>
      </c>
      <c r="I146" s="91">
        <v>0</v>
      </c>
      <c r="J146" s="91">
        <v>0</v>
      </c>
      <c r="K146" s="91">
        <v>9</v>
      </c>
      <c r="L146" s="92">
        <v>990000</v>
      </c>
      <c r="M146" s="92">
        <v>35</v>
      </c>
      <c r="N146" s="92">
        <v>440000</v>
      </c>
      <c r="O146" s="92">
        <v>27</v>
      </c>
      <c r="P146" s="92">
        <v>812000</v>
      </c>
      <c r="Q146" s="92">
        <v>0</v>
      </c>
      <c r="R146" s="99">
        <v>0</v>
      </c>
      <c r="S146" s="99">
        <v>4500</v>
      </c>
      <c r="T146" s="99">
        <v>4500</v>
      </c>
      <c r="U146" s="92">
        <v>2250000</v>
      </c>
      <c r="V146" s="92">
        <v>0</v>
      </c>
      <c r="W146" s="92">
        <v>0</v>
      </c>
    </row>
    <row r="147" spans="1:23" x14ac:dyDescent="0.2">
      <c r="A147" s="11" t="s">
        <v>59</v>
      </c>
      <c r="B147" s="57" t="s">
        <v>12</v>
      </c>
      <c r="C147" s="91">
        <v>0</v>
      </c>
      <c r="D147" s="91">
        <v>0</v>
      </c>
      <c r="E147" s="91">
        <v>0</v>
      </c>
      <c r="F147" s="91">
        <v>0</v>
      </c>
      <c r="G147" s="91">
        <v>0</v>
      </c>
      <c r="H147" s="91">
        <v>0</v>
      </c>
      <c r="I147" s="91">
        <v>0</v>
      </c>
      <c r="J147" s="91">
        <v>0</v>
      </c>
      <c r="K147" s="91">
        <v>3</v>
      </c>
      <c r="L147" s="92">
        <v>258850</v>
      </c>
      <c r="M147" s="92">
        <v>18</v>
      </c>
      <c r="N147" s="92">
        <v>90000</v>
      </c>
      <c r="O147" s="92">
        <v>0</v>
      </c>
      <c r="P147" s="92">
        <v>0</v>
      </c>
      <c r="Q147" s="92">
        <v>0</v>
      </c>
      <c r="R147" s="99">
        <v>0</v>
      </c>
      <c r="S147" s="99">
        <v>14</v>
      </c>
      <c r="T147" s="99">
        <v>14</v>
      </c>
      <c r="U147" s="92">
        <v>145000</v>
      </c>
      <c r="V147" s="92">
        <v>0</v>
      </c>
      <c r="W147" s="92">
        <v>0</v>
      </c>
    </row>
    <row r="148" spans="1:23" x14ac:dyDescent="0.2">
      <c r="A148" s="11" t="s">
        <v>60</v>
      </c>
      <c r="B148" s="57" t="s">
        <v>13</v>
      </c>
      <c r="C148" s="107">
        <v>14</v>
      </c>
      <c r="D148" s="107">
        <v>84000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1</v>
      </c>
      <c r="L148" s="107">
        <v>68250</v>
      </c>
      <c r="M148" s="92">
        <v>69</v>
      </c>
      <c r="N148" s="92">
        <v>1371671</v>
      </c>
      <c r="O148" s="92">
        <v>0</v>
      </c>
      <c r="P148" s="92">
        <v>0</v>
      </c>
      <c r="Q148" s="92">
        <v>0</v>
      </c>
      <c r="R148" s="99">
        <v>0</v>
      </c>
      <c r="S148" s="99">
        <v>4015</v>
      </c>
      <c r="T148" s="99">
        <v>4015</v>
      </c>
      <c r="U148" s="92">
        <v>3212400</v>
      </c>
      <c r="V148" s="92">
        <v>0</v>
      </c>
      <c r="W148" s="92">
        <v>0</v>
      </c>
    </row>
    <row r="149" spans="1:23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2">
        <v>0</v>
      </c>
      <c r="M149" s="92">
        <v>0</v>
      </c>
      <c r="N149" s="92">
        <v>0</v>
      </c>
      <c r="O149" s="92">
        <v>2</v>
      </c>
      <c r="P149" s="92">
        <v>20000</v>
      </c>
      <c r="Q149" s="92">
        <v>0</v>
      </c>
      <c r="R149" s="99">
        <v>0</v>
      </c>
      <c r="S149" s="99">
        <v>0</v>
      </c>
      <c r="T149" s="99">
        <v>0</v>
      </c>
      <c r="U149" s="92">
        <v>0</v>
      </c>
      <c r="V149" s="92">
        <v>0</v>
      </c>
      <c r="W149" s="92">
        <v>0</v>
      </c>
    </row>
    <row r="150" spans="1:23" x14ac:dyDescent="0.2">
      <c r="A150" s="11" t="s">
        <v>62</v>
      </c>
      <c r="B150" s="57" t="s">
        <v>15</v>
      </c>
      <c r="C150" s="91">
        <v>3</v>
      </c>
      <c r="D150" s="91">
        <v>30000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2">
        <v>0</v>
      </c>
      <c r="M150" s="92">
        <v>21</v>
      </c>
      <c r="N150" s="92">
        <v>525000</v>
      </c>
      <c r="O150" s="92">
        <v>0</v>
      </c>
      <c r="P150" s="92">
        <v>0</v>
      </c>
      <c r="Q150" s="92">
        <v>0</v>
      </c>
      <c r="R150" s="99">
        <v>0</v>
      </c>
      <c r="S150" s="99">
        <v>2067</v>
      </c>
      <c r="T150" s="99">
        <v>2067</v>
      </c>
      <c r="U150" s="92">
        <v>2067000</v>
      </c>
      <c r="V150" s="92">
        <v>0</v>
      </c>
      <c r="W150" s="92">
        <v>0</v>
      </c>
    </row>
    <row r="151" spans="1:23" x14ac:dyDescent="0.2">
      <c r="A151" s="11" t="s">
        <v>63</v>
      </c>
      <c r="B151" s="57" t="s">
        <v>16</v>
      </c>
      <c r="C151" s="91">
        <v>1</v>
      </c>
      <c r="D151" s="91">
        <v>20000</v>
      </c>
      <c r="E151" s="91">
        <v>16</v>
      </c>
      <c r="F151" s="91">
        <v>24000</v>
      </c>
      <c r="G151" s="91">
        <v>1004</v>
      </c>
      <c r="H151" s="91">
        <v>9873000</v>
      </c>
      <c r="I151" s="91">
        <v>24</v>
      </c>
      <c r="J151" s="91">
        <v>72000</v>
      </c>
      <c r="K151" s="91">
        <v>1</v>
      </c>
      <c r="L151" s="92">
        <v>15000</v>
      </c>
      <c r="M151" s="92">
        <v>20</v>
      </c>
      <c r="N151" s="92">
        <v>600000</v>
      </c>
      <c r="O151" s="92">
        <v>0</v>
      </c>
      <c r="P151" s="92">
        <v>0</v>
      </c>
      <c r="Q151" s="92">
        <v>0</v>
      </c>
      <c r="R151" s="99">
        <v>0</v>
      </c>
      <c r="S151" s="99">
        <v>432</v>
      </c>
      <c r="T151" s="99">
        <v>1387</v>
      </c>
      <c r="U151" s="92">
        <v>761956</v>
      </c>
      <c r="V151" s="92">
        <v>0</v>
      </c>
      <c r="W151" s="92">
        <v>0</v>
      </c>
    </row>
    <row r="152" spans="1:23" x14ac:dyDescent="0.2">
      <c r="A152" s="11" t="s">
        <v>64</v>
      </c>
      <c r="B152" s="57" t="s">
        <v>17</v>
      </c>
      <c r="C152" s="91">
        <v>0</v>
      </c>
      <c r="D152" s="91">
        <v>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2">
        <v>0</v>
      </c>
      <c r="M152" s="92">
        <v>16</v>
      </c>
      <c r="N152" s="92">
        <v>168000</v>
      </c>
      <c r="O152" s="92">
        <v>0</v>
      </c>
      <c r="P152" s="92">
        <v>0</v>
      </c>
      <c r="Q152" s="92">
        <v>0</v>
      </c>
      <c r="R152" s="99">
        <v>0</v>
      </c>
      <c r="S152" s="99">
        <v>1747</v>
      </c>
      <c r="T152" s="99">
        <v>2732</v>
      </c>
      <c r="U152" s="92">
        <v>4706800</v>
      </c>
      <c r="V152" s="92">
        <v>0</v>
      </c>
      <c r="W152" s="92">
        <v>0</v>
      </c>
    </row>
    <row r="153" spans="1:23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9">
        <v>0</v>
      </c>
      <c r="S153" s="99">
        <v>119</v>
      </c>
      <c r="T153" s="99">
        <v>119</v>
      </c>
      <c r="U153" s="92">
        <v>357000</v>
      </c>
      <c r="V153" s="92">
        <v>0</v>
      </c>
      <c r="W153" s="92">
        <v>0</v>
      </c>
    </row>
    <row r="154" spans="1:23" x14ac:dyDescent="0.2">
      <c r="A154" s="12" t="s">
        <v>66</v>
      </c>
      <c r="B154" s="58" t="s">
        <v>19</v>
      </c>
      <c r="C154" s="96">
        <v>0</v>
      </c>
      <c r="D154" s="96">
        <v>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7">
        <v>0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101">
        <v>0</v>
      </c>
      <c r="S154" s="101">
        <v>72</v>
      </c>
      <c r="T154" s="101">
        <v>72</v>
      </c>
      <c r="U154" s="97">
        <v>360000</v>
      </c>
      <c r="V154" s="97">
        <v>0</v>
      </c>
      <c r="W154" s="97">
        <v>0</v>
      </c>
    </row>
    <row r="155" spans="1:23" x14ac:dyDescent="0.2">
      <c r="A155" s="59" t="s">
        <v>236</v>
      </c>
    </row>
    <row r="156" spans="1:23" x14ac:dyDescent="0.2">
      <c r="A156" t="s">
        <v>0</v>
      </c>
    </row>
  </sheetData>
  <mergeCells count="60">
    <mergeCell ref="O129:P129"/>
    <mergeCell ref="Q129:R129"/>
    <mergeCell ref="S129:U129"/>
    <mergeCell ref="V129:W129"/>
    <mergeCell ref="A127:N127"/>
    <mergeCell ref="A129:B131"/>
    <mergeCell ref="C129:D129"/>
    <mergeCell ref="E129:F129"/>
    <mergeCell ref="G129:H129"/>
    <mergeCell ref="I129:J129"/>
    <mergeCell ref="K129:L129"/>
    <mergeCell ref="M129:N129"/>
    <mergeCell ref="V98:W98"/>
    <mergeCell ref="O67:P67"/>
    <mergeCell ref="Q67:R67"/>
    <mergeCell ref="S67:U67"/>
    <mergeCell ref="V67:W67"/>
    <mergeCell ref="O98:P98"/>
    <mergeCell ref="Q98:R98"/>
    <mergeCell ref="S98:U98"/>
    <mergeCell ref="A96:N96"/>
    <mergeCell ref="A98:B100"/>
    <mergeCell ref="C98:D98"/>
    <mergeCell ref="E98:F98"/>
    <mergeCell ref="G98:H98"/>
    <mergeCell ref="I98:J98"/>
    <mergeCell ref="K98:L98"/>
    <mergeCell ref="M98:N98"/>
    <mergeCell ref="A65:N65"/>
    <mergeCell ref="A67:B69"/>
    <mergeCell ref="C67:D67"/>
    <mergeCell ref="E67:F67"/>
    <mergeCell ref="G67:H67"/>
    <mergeCell ref="I67:J67"/>
    <mergeCell ref="K67:L67"/>
    <mergeCell ref="M67:N67"/>
    <mergeCell ref="V36:W36"/>
    <mergeCell ref="O5:P5"/>
    <mergeCell ref="Q5:R5"/>
    <mergeCell ref="S5:U5"/>
    <mergeCell ref="V5:W5"/>
    <mergeCell ref="O36:P36"/>
    <mergeCell ref="Q36:R36"/>
    <mergeCell ref="S36:U36"/>
    <mergeCell ref="A34:N34"/>
    <mergeCell ref="A36:B38"/>
    <mergeCell ref="C36:D36"/>
    <mergeCell ref="E36:F36"/>
    <mergeCell ref="G36:H36"/>
    <mergeCell ref="I36:J36"/>
    <mergeCell ref="K36:L36"/>
    <mergeCell ref="M36:N36"/>
    <mergeCell ref="A1:N1"/>
    <mergeCell ref="A5:B7"/>
    <mergeCell ref="C5:D5"/>
    <mergeCell ref="E5:F5"/>
    <mergeCell ref="G5:H5"/>
    <mergeCell ref="I5:J5"/>
    <mergeCell ref="K5:L5"/>
    <mergeCell ref="M5:N5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F4C25-DC39-4445-9C2D-3B41639A135E}">
  <dimension ref="A1:AA156"/>
  <sheetViews>
    <sheetView zoomScale="115" zoomScaleNormal="115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A13" sqref="A13:XFD14"/>
    </sheetView>
  </sheetViews>
  <sheetFormatPr defaultColWidth="9.1640625" defaultRowHeight="12" x14ac:dyDescent="0.2"/>
  <cols>
    <col min="1" max="1" width="9.83203125" customWidth="1"/>
    <col min="2" max="2" width="20.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32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x14ac:dyDescent="0.2">
      <c r="A4" s="82" t="s">
        <v>127</v>
      </c>
    </row>
    <row r="5" spans="1:27" s="8" customFormat="1" ht="37.15" customHeight="1" x14ac:dyDescent="0.2">
      <c r="A5" s="133" t="s">
        <v>193</v>
      </c>
      <c r="B5" s="134"/>
      <c r="C5" s="139" t="s">
        <v>131</v>
      </c>
      <c r="D5" s="139"/>
      <c r="E5" s="139" t="s">
        <v>132</v>
      </c>
      <c r="F5" s="139"/>
      <c r="G5" s="139" t="s">
        <v>133</v>
      </c>
      <c r="H5" s="139"/>
      <c r="I5" s="140" t="s">
        <v>134</v>
      </c>
      <c r="J5" s="141"/>
      <c r="K5" s="139" t="s">
        <v>136</v>
      </c>
      <c r="L5" s="139"/>
      <c r="M5" s="139" t="s">
        <v>207</v>
      </c>
      <c r="N5" s="139"/>
      <c r="O5" s="139" t="s">
        <v>139</v>
      </c>
      <c r="P5" s="139"/>
      <c r="Q5" s="139" t="s">
        <v>140</v>
      </c>
      <c r="R5" s="139"/>
      <c r="S5" s="140" t="s">
        <v>141</v>
      </c>
      <c r="T5" s="142"/>
      <c r="U5" s="141"/>
      <c r="V5" s="139" t="s">
        <v>142</v>
      </c>
      <c r="W5" s="140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customHeight="1" x14ac:dyDescent="0.2">
      <c r="A6" s="135"/>
      <c r="B6" s="136"/>
      <c r="C6" s="109" t="s">
        <v>47</v>
      </c>
      <c r="D6" s="109" t="s">
        <v>143</v>
      </c>
      <c r="E6" s="109" t="s">
        <v>48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15" t="s">
        <v>129</v>
      </c>
      <c r="L6" s="115" t="s">
        <v>147</v>
      </c>
      <c r="M6" s="115" t="s">
        <v>49</v>
      </c>
      <c r="N6" s="115" t="s">
        <v>148</v>
      </c>
      <c r="O6" s="109" t="s">
        <v>48</v>
      </c>
      <c r="P6" s="115" t="s">
        <v>149</v>
      </c>
      <c r="Q6" s="109" t="s">
        <v>48</v>
      </c>
      <c r="R6" s="115" t="s">
        <v>150</v>
      </c>
      <c r="S6" s="109" t="s">
        <v>50</v>
      </c>
      <c r="T6" s="109" t="s">
        <v>48</v>
      </c>
      <c r="U6" s="115" t="s">
        <v>151</v>
      </c>
      <c r="V6" s="109" t="s">
        <v>48</v>
      </c>
      <c r="W6" s="119" t="s">
        <v>152</v>
      </c>
      <c r="X6" s="61" t="e">
        <f>C8+E8+G8+I8+#REF!+K8+M8+O8+Q8+T8+V8</f>
        <v>#REF!</v>
      </c>
      <c r="Y6" s="61" t="e">
        <f>D8+F8+H8+J8+#REF!+L8+N8+P8+R8+U8+W8</f>
        <v>#REF!</v>
      </c>
      <c r="Z6" s="61" t="e">
        <f t="shared" ref="Z6:AA13" si="0">X6-G8-M8-T8</f>
        <v>#REF!</v>
      </c>
      <c r="AA6" s="61" t="e">
        <f t="shared" si="0"/>
        <v>#REF!</v>
      </c>
    </row>
    <row r="7" spans="1:27" s="20" customFormat="1" ht="34.15" customHeight="1" x14ac:dyDescent="0.2">
      <c r="A7" s="137"/>
      <c r="B7" s="138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2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C9+E9+G9+I9+#REF!+K9+M9+O9+Q9+T9+V9</f>
        <v>#REF!</v>
      </c>
      <c r="Y7" s="61" t="e">
        <f>D9+F9+H9+J9+#REF!+L9+N9+P9+R9+U9+W9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x14ac:dyDescent="0.2">
      <c r="A8" s="79" t="s">
        <v>96</v>
      </c>
      <c r="B8" s="56" t="s">
        <v>3</v>
      </c>
      <c r="C8" s="111">
        <f t="shared" ref="C8:W20" si="1">C39+C70+C101+C132</f>
        <v>1090</v>
      </c>
      <c r="D8" s="111">
        <f t="shared" si="1"/>
        <v>8068600</v>
      </c>
      <c r="E8" s="111">
        <f>E39+E70+E101+E132</f>
        <v>601</v>
      </c>
      <c r="F8" s="111">
        <f t="shared" si="1"/>
        <v>5501833</v>
      </c>
      <c r="G8" s="111">
        <f t="shared" si="1"/>
        <v>7750</v>
      </c>
      <c r="H8" s="111">
        <f t="shared" si="1"/>
        <v>26525761</v>
      </c>
      <c r="I8" s="111">
        <f t="shared" si="1"/>
        <v>5821</v>
      </c>
      <c r="J8" s="111">
        <f t="shared" si="1"/>
        <v>19602150</v>
      </c>
      <c r="K8" s="111">
        <f t="shared" si="1"/>
        <v>192</v>
      </c>
      <c r="L8" s="104">
        <f t="shared" si="1"/>
        <v>14668456</v>
      </c>
      <c r="M8" s="104">
        <f t="shared" si="1"/>
        <v>3425</v>
      </c>
      <c r="N8" s="104">
        <f t="shared" si="1"/>
        <v>85887595</v>
      </c>
      <c r="O8" s="104">
        <f t="shared" si="1"/>
        <v>304</v>
      </c>
      <c r="P8" s="104">
        <f t="shared" si="1"/>
        <v>5265104</v>
      </c>
      <c r="Q8" s="104">
        <f t="shared" si="1"/>
        <v>78281</v>
      </c>
      <c r="R8" s="112">
        <f t="shared" si="1"/>
        <v>84461330</v>
      </c>
      <c r="S8" s="112">
        <f t="shared" si="1"/>
        <v>424632</v>
      </c>
      <c r="T8" s="112">
        <f t="shared" si="1"/>
        <v>512991</v>
      </c>
      <c r="U8" s="104">
        <f t="shared" si="1"/>
        <v>593695229</v>
      </c>
      <c r="V8" s="104">
        <f t="shared" si="1"/>
        <v>210</v>
      </c>
      <c r="W8" s="104">
        <f t="shared" si="1"/>
        <v>178038</v>
      </c>
      <c r="X8" s="61" t="e">
        <f>C10+E10+G10+I10+#REF!+K10+M10+O10+Q10+T10+V10</f>
        <v>#REF!</v>
      </c>
      <c r="Y8" s="61" t="e">
        <f>D10+F10+H10+J10+#REF!+L10+N10+P10+R10+U10+W10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x14ac:dyDescent="0.2">
      <c r="A9" s="8" t="s">
        <v>84</v>
      </c>
      <c r="B9" s="57" t="s">
        <v>85</v>
      </c>
      <c r="C9" s="91">
        <f t="shared" si="1"/>
        <v>14</v>
      </c>
      <c r="D9" s="91">
        <f t="shared" si="1"/>
        <v>285600</v>
      </c>
      <c r="E9" s="91">
        <f t="shared" si="1"/>
        <v>0</v>
      </c>
      <c r="F9" s="91">
        <f t="shared" si="1"/>
        <v>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167</v>
      </c>
      <c r="N9" s="92">
        <f t="shared" si="1"/>
        <v>4728131</v>
      </c>
      <c r="O9" s="92">
        <f t="shared" si="1"/>
        <v>44</v>
      </c>
      <c r="P9" s="92">
        <f t="shared" si="1"/>
        <v>897600</v>
      </c>
      <c r="Q9" s="92">
        <f t="shared" si="1"/>
        <v>0</v>
      </c>
      <c r="R9" s="99">
        <f t="shared" si="1"/>
        <v>0</v>
      </c>
      <c r="S9" s="99">
        <f t="shared" si="1"/>
        <v>49674</v>
      </c>
      <c r="T9" s="99">
        <f t="shared" si="1"/>
        <v>100049</v>
      </c>
      <c r="U9" s="92">
        <f t="shared" si="1"/>
        <v>39315215</v>
      </c>
      <c r="V9" s="92">
        <f t="shared" si="1"/>
        <v>0</v>
      </c>
      <c r="W9" s="92">
        <f t="shared" si="1"/>
        <v>0</v>
      </c>
      <c r="X9" s="61" t="e">
        <f>C11+E11+G11+I11+#REF!+K11+M11+O11+Q11+T11+V11</f>
        <v>#REF!</v>
      </c>
      <c r="Y9" s="61" t="e">
        <f>D11+F11+H11+J11+#REF!+L11+N11+P11+R11+U11+W11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x14ac:dyDescent="0.2">
      <c r="A10" s="8" t="s">
        <v>86</v>
      </c>
      <c r="B10" s="57" t="s">
        <v>87</v>
      </c>
      <c r="C10" s="91">
        <f t="shared" si="1"/>
        <v>59</v>
      </c>
      <c r="D10" s="91">
        <f t="shared" si="1"/>
        <v>59000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91</v>
      </c>
      <c r="L10" s="92">
        <f t="shared" si="1"/>
        <v>6730140</v>
      </c>
      <c r="M10" s="92">
        <f t="shared" si="1"/>
        <v>616</v>
      </c>
      <c r="N10" s="92">
        <f t="shared" si="1"/>
        <v>23830000</v>
      </c>
      <c r="O10" s="92">
        <f t="shared" si="1"/>
        <v>0</v>
      </c>
      <c r="P10" s="92">
        <f t="shared" si="1"/>
        <v>0</v>
      </c>
      <c r="Q10" s="92">
        <f t="shared" si="1"/>
        <v>15239</v>
      </c>
      <c r="R10" s="99">
        <f t="shared" si="1"/>
        <v>15881000</v>
      </c>
      <c r="S10" s="99">
        <f t="shared" si="1"/>
        <v>62514</v>
      </c>
      <c r="T10" s="99">
        <f t="shared" si="1"/>
        <v>62514</v>
      </c>
      <c r="U10" s="92">
        <f t="shared" si="1"/>
        <v>132592133</v>
      </c>
      <c r="V10" s="92">
        <f t="shared" si="1"/>
        <v>196</v>
      </c>
      <c r="W10" s="92">
        <f t="shared" si="1"/>
        <v>147000</v>
      </c>
      <c r="X10" s="61" t="e">
        <f>C12+E12+G12+I12+#REF!+K12+M12+O12+Q12+T12+V12</f>
        <v>#REF!</v>
      </c>
      <c r="Y10" s="61" t="e">
        <f>D12+F12+H12+J12+#REF!+L12+N12+P12+R12+U12+W12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x14ac:dyDescent="0.2">
      <c r="A11" s="8" t="s">
        <v>195</v>
      </c>
      <c r="B11" s="57" t="s">
        <v>88</v>
      </c>
      <c r="C11" s="91">
        <f t="shared" si="1"/>
        <v>127</v>
      </c>
      <c r="D11" s="91">
        <f t="shared" si="1"/>
        <v>1270000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37119</v>
      </c>
      <c r="T11" s="99">
        <f t="shared" si="1"/>
        <v>37119</v>
      </c>
      <c r="U11" s="92">
        <f t="shared" si="1"/>
        <v>80344500</v>
      </c>
      <c r="V11" s="92">
        <f t="shared" si="1"/>
        <v>0</v>
      </c>
      <c r="W11" s="92">
        <f t="shared" si="1"/>
        <v>0</v>
      </c>
      <c r="X11" s="61" t="e">
        <f>C13+E13+G13+I13+#REF!+K13+M13+O13+Q13+T13+V13</f>
        <v>#REF!</v>
      </c>
      <c r="Y11" s="61" t="e">
        <f>D13+F13+H13+J13+#REF!+L13+N13+P13+R13+U13+W13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x14ac:dyDescent="0.2">
      <c r="A12" s="8" t="s">
        <v>196</v>
      </c>
      <c r="B12" s="57" t="s">
        <v>89</v>
      </c>
      <c r="C12" s="91">
        <f t="shared" si="1"/>
        <v>218</v>
      </c>
      <c r="D12" s="91">
        <f t="shared" si="1"/>
        <v>3543000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4869</v>
      </c>
      <c r="J12" s="91">
        <f t="shared" si="1"/>
        <v>18390500</v>
      </c>
      <c r="K12" s="91">
        <f t="shared" si="1"/>
        <v>0</v>
      </c>
      <c r="L12" s="92">
        <f t="shared" si="1"/>
        <v>0</v>
      </c>
      <c r="M12" s="92">
        <f t="shared" si="1"/>
        <v>738</v>
      </c>
      <c r="N12" s="92">
        <f t="shared" si="1"/>
        <v>22130000</v>
      </c>
      <c r="O12" s="92">
        <f t="shared" si="1"/>
        <v>110</v>
      </c>
      <c r="P12" s="92">
        <f t="shared" si="1"/>
        <v>1122000</v>
      </c>
      <c r="Q12" s="92">
        <f t="shared" si="1"/>
        <v>21925</v>
      </c>
      <c r="R12" s="99">
        <f t="shared" si="1"/>
        <v>64436000</v>
      </c>
      <c r="S12" s="99">
        <f t="shared" si="1"/>
        <v>59145</v>
      </c>
      <c r="T12" s="99">
        <f t="shared" si="1"/>
        <v>0</v>
      </c>
      <c r="U12" s="92">
        <f t="shared" si="1"/>
        <v>108403500</v>
      </c>
      <c r="V12" s="92">
        <f t="shared" si="1"/>
        <v>0</v>
      </c>
      <c r="W12" s="92">
        <f t="shared" si="1"/>
        <v>0</v>
      </c>
      <c r="X12" s="61" t="e">
        <f>C14+E14+G14+I14+#REF!+K14+M14+O14+Q14+T14+V14</f>
        <v>#REF!</v>
      </c>
      <c r="Y12" s="61" t="e">
        <f>D14+F14+H14+J14+#REF!+L14+N14+P14+R14+U14+W14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x14ac:dyDescent="0.2">
      <c r="A13" s="8" t="s">
        <v>90</v>
      </c>
      <c r="B13" s="57" t="s">
        <v>91</v>
      </c>
      <c r="C13" s="91">
        <f t="shared" si="1"/>
        <v>20</v>
      </c>
      <c r="D13" s="91">
        <f t="shared" si="1"/>
        <v>150000</v>
      </c>
      <c r="E13" s="91">
        <f t="shared" si="1"/>
        <v>84</v>
      </c>
      <c r="F13" s="91">
        <f t="shared" si="1"/>
        <v>1186200</v>
      </c>
      <c r="G13" s="91">
        <f t="shared" si="1"/>
        <v>0</v>
      </c>
      <c r="H13" s="91">
        <f t="shared" si="1"/>
        <v>0</v>
      </c>
      <c r="I13" s="91">
        <f t="shared" si="1"/>
        <v>454</v>
      </c>
      <c r="J13" s="91">
        <f t="shared" si="1"/>
        <v>365600</v>
      </c>
      <c r="K13" s="91">
        <f t="shared" si="1"/>
        <v>20</v>
      </c>
      <c r="L13" s="92">
        <f t="shared" si="1"/>
        <v>1434115</v>
      </c>
      <c r="M13" s="92">
        <f t="shared" si="1"/>
        <v>76</v>
      </c>
      <c r="N13" s="92">
        <f t="shared" si="1"/>
        <v>1520000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127126</v>
      </c>
      <c r="T13" s="99">
        <f t="shared" si="1"/>
        <v>212140</v>
      </c>
      <c r="U13" s="92">
        <f t="shared" si="1"/>
        <v>102975408</v>
      </c>
      <c r="V13" s="92">
        <f t="shared" si="1"/>
        <v>0</v>
      </c>
      <c r="W13" s="92">
        <f t="shared" si="1"/>
        <v>0</v>
      </c>
      <c r="X13" s="61" t="e">
        <f>C15+E15+G15+I15+#REF!+K15+M15+O15+Q15+T15+V15</f>
        <v>#REF!</v>
      </c>
      <c r="Y13" s="61" t="e">
        <f>D15+F15+H15+J15+#REF!+L15+N15+P15+R15+U15+W15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x14ac:dyDescent="0.2">
      <c r="A14" s="8" t="s">
        <v>92</v>
      </c>
      <c r="B14" s="57" t="s">
        <v>93</v>
      </c>
      <c r="C14" s="91">
        <f t="shared" si="1"/>
        <v>14</v>
      </c>
      <c r="D14" s="91">
        <f t="shared" si="1"/>
        <v>70000</v>
      </c>
      <c r="E14" s="91">
        <f t="shared" si="1"/>
        <v>316</v>
      </c>
      <c r="F14" s="91">
        <f t="shared" si="1"/>
        <v>2700898</v>
      </c>
      <c r="G14" s="91">
        <f t="shared" si="1"/>
        <v>13</v>
      </c>
      <c r="H14" s="91">
        <f t="shared" si="1"/>
        <v>145945</v>
      </c>
      <c r="I14" s="91">
        <f t="shared" si="1"/>
        <v>146</v>
      </c>
      <c r="J14" s="91">
        <f t="shared" si="1"/>
        <v>262550</v>
      </c>
      <c r="K14" s="91">
        <f t="shared" si="1"/>
        <v>4</v>
      </c>
      <c r="L14" s="92">
        <f t="shared" si="1"/>
        <v>112500</v>
      </c>
      <c r="M14" s="92">
        <f t="shared" si="1"/>
        <v>118</v>
      </c>
      <c r="N14" s="92">
        <f t="shared" si="1"/>
        <v>2360000</v>
      </c>
      <c r="O14" s="92">
        <f t="shared" si="1"/>
        <v>44</v>
      </c>
      <c r="P14" s="92">
        <f t="shared" si="1"/>
        <v>1320000</v>
      </c>
      <c r="Q14" s="92">
        <f t="shared" si="1"/>
        <v>39891</v>
      </c>
      <c r="R14" s="99">
        <f t="shared" si="1"/>
        <v>653347</v>
      </c>
      <c r="S14" s="99">
        <f t="shared" si="1"/>
        <v>12229</v>
      </c>
      <c r="T14" s="99">
        <f t="shared" si="1"/>
        <v>0</v>
      </c>
      <c r="U14" s="92">
        <f t="shared" si="1"/>
        <v>29293000</v>
      </c>
      <c r="V14" s="92">
        <f t="shared" si="1"/>
        <v>0</v>
      </c>
      <c r="W14" s="92">
        <f t="shared" si="1"/>
        <v>0</v>
      </c>
      <c r="X14" s="61" t="e">
        <f>C16+E16+G16+I16+#REF!+K16+M16+O16+Q16+T16+V16</f>
        <v>#REF!</v>
      </c>
      <c r="Y14" s="61" t="e">
        <f>D16+F16+H16+J16+#REF!+L16+N16+P16+R16+U16+W16</f>
        <v>#REF!</v>
      </c>
      <c r="Z14" s="61" t="e">
        <f>X14-G15-M15-T15</f>
        <v>#REF!</v>
      </c>
      <c r="AA14" s="61" t="e">
        <f>Y14-H15-N15-U15</f>
        <v>#REF!</v>
      </c>
    </row>
    <row r="15" spans="1:27" x14ac:dyDescent="0.2">
      <c r="A15" s="11" t="s">
        <v>51</v>
      </c>
      <c r="B15" s="57" t="s">
        <v>4</v>
      </c>
      <c r="C15" s="91">
        <f t="shared" si="1"/>
        <v>14</v>
      </c>
      <c r="D15" s="91">
        <f t="shared" si="1"/>
        <v>140000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0</v>
      </c>
      <c r="J15" s="91">
        <f t="shared" si="1"/>
        <v>0</v>
      </c>
      <c r="K15" s="91">
        <f t="shared" si="1"/>
        <v>7</v>
      </c>
      <c r="L15" s="92">
        <f t="shared" si="1"/>
        <v>678500</v>
      </c>
      <c r="M15" s="92">
        <f t="shared" si="1"/>
        <v>128</v>
      </c>
      <c r="N15" s="92">
        <f t="shared" si="1"/>
        <v>2030000</v>
      </c>
      <c r="O15" s="92">
        <f t="shared" si="1"/>
        <v>22</v>
      </c>
      <c r="P15" s="92">
        <f t="shared" si="1"/>
        <v>350000</v>
      </c>
      <c r="Q15" s="92">
        <f t="shared" si="1"/>
        <v>0</v>
      </c>
      <c r="R15" s="99">
        <f t="shared" si="1"/>
        <v>0</v>
      </c>
      <c r="S15" s="99">
        <f t="shared" si="1"/>
        <v>2340</v>
      </c>
      <c r="T15" s="99">
        <f t="shared" si="1"/>
        <v>2340</v>
      </c>
      <c r="U15" s="92">
        <f t="shared" si="1"/>
        <v>2340000</v>
      </c>
      <c r="V15" s="92">
        <f t="shared" si="1"/>
        <v>0</v>
      </c>
      <c r="W15" s="92">
        <f t="shared" si="1"/>
        <v>0</v>
      </c>
      <c r="X15" s="61" t="e">
        <f>C17+E17+G17+I17+#REF!+K17+M17+O17+Q17+T17+V17</f>
        <v>#REF!</v>
      </c>
      <c r="Y15" s="61" t="e">
        <f>D17+F17+H17+J17+#REF!+L17+N17+P17+R17+U17+W17</f>
        <v>#REF!</v>
      </c>
      <c r="Z15" s="61" t="e">
        <f t="shared" ref="Z15:AA27" si="2">X15-G17-M17-T17</f>
        <v>#REF!</v>
      </c>
      <c r="AA15" s="61" t="e">
        <f t="shared" si="2"/>
        <v>#REF!</v>
      </c>
    </row>
    <row r="16" spans="1:27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94</v>
      </c>
      <c r="N16" s="92">
        <f t="shared" si="1"/>
        <v>2446800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4596</v>
      </c>
      <c r="T16" s="99">
        <f t="shared" si="1"/>
        <v>4596</v>
      </c>
      <c r="U16" s="92">
        <f t="shared" si="1"/>
        <v>6097000</v>
      </c>
      <c r="V16" s="92">
        <f t="shared" si="1"/>
        <v>0</v>
      </c>
      <c r="W16" s="92">
        <f t="shared" si="1"/>
        <v>0</v>
      </c>
      <c r="X16" s="61" t="e">
        <f>C18+E18+G18+I18+#REF!+K18+M18+O18+Q18+T18+V18</f>
        <v>#REF!</v>
      </c>
      <c r="Y16" s="61" t="e">
        <f>D18+F18+H18+J18+#REF!+L18+N18+P18+R18+U18+W18</f>
        <v>#REF!</v>
      </c>
      <c r="Z16" s="61" t="e">
        <f t="shared" si="2"/>
        <v>#REF!</v>
      </c>
      <c r="AA16" s="61" t="e">
        <f t="shared" si="2"/>
        <v>#REF!</v>
      </c>
    </row>
    <row r="17" spans="1:27" x14ac:dyDescent="0.2">
      <c r="A17" s="11" t="s">
        <v>53</v>
      </c>
      <c r="B17" s="57" t="s">
        <v>6</v>
      </c>
      <c r="C17" s="91">
        <f t="shared" si="1"/>
        <v>23</v>
      </c>
      <c r="D17" s="91">
        <f t="shared" si="1"/>
        <v>115000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121</v>
      </c>
      <c r="N17" s="92">
        <f t="shared" si="1"/>
        <v>2570000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6953</v>
      </c>
      <c r="T17" s="99">
        <f t="shared" si="1"/>
        <v>10571</v>
      </c>
      <c r="U17" s="92">
        <f t="shared" si="1"/>
        <v>7555254</v>
      </c>
      <c r="V17" s="92">
        <f t="shared" si="1"/>
        <v>0</v>
      </c>
      <c r="W17" s="92">
        <f t="shared" si="1"/>
        <v>0</v>
      </c>
      <c r="X17" s="61" t="e">
        <f>C19+E19+G19+I19+#REF!+K19+M19+O19+Q19+T19+V19</f>
        <v>#REF!</v>
      </c>
      <c r="Y17" s="61" t="e">
        <f>D19+F19+H19+J19+#REF!+L19+N19+P19+R19+U19+W19</f>
        <v>#REF!</v>
      </c>
      <c r="Z17" s="61" t="e">
        <f t="shared" si="2"/>
        <v>#REF!</v>
      </c>
      <c r="AA17" s="61" t="e">
        <f t="shared" si="2"/>
        <v>#REF!</v>
      </c>
    </row>
    <row r="18" spans="1:27" x14ac:dyDescent="0.2">
      <c r="A18" s="11" t="s">
        <v>54</v>
      </c>
      <c r="B18" s="57" t="s">
        <v>7</v>
      </c>
      <c r="C18" s="91">
        <f t="shared" si="1"/>
        <v>287</v>
      </c>
      <c r="D18" s="91">
        <f t="shared" si="1"/>
        <v>574000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5</v>
      </c>
      <c r="L18" s="92">
        <f t="shared" si="1"/>
        <v>129950</v>
      </c>
      <c r="M18" s="92">
        <f t="shared" si="1"/>
        <v>239</v>
      </c>
      <c r="N18" s="92">
        <f t="shared" si="1"/>
        <v>4780000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22705</v>
      </c>
      <c r="T18" s="99">
        <f t="shared" si="1"/>
        <v>22705</v>
      </c>
      <c r="U18" s="92">
        <f t="shared" si="1"/>
        <v>24714500</v>
      </c>
      <c r="V18" s="92">
        <f t="shared" si="1"/>
        <v>0</v>
      </c>
      <c r="W18" s="92">
        <f t="shared" si="1"/>
        <v>0</v>
      </c>
      <c r="X18" s="61" t="e">
        <f>C20+E20+G20+I20+#REF!+K20+M20+O20+Q20+T20+V20</f>
        <v>#REF!</v>
      </c>
      <c r="Y18" s="61" t="e">
        <f>D20+F20+H20+J20+#REF!+L20+N20+P20+R20+U20+W20</f>
        <v>#REF!</v>
      </c>
      <c r="Z18" s="61" t="e">
        <f t="shared" si="2"/>
        <v>#REF!</v>
      </c>
      <c r="AA18" s="61" t="e">
        <f t="shared" si="2"/>
        <v>#REF!</v>
      </c>
    </row>
    <row r="19" spans="1:27" x14ac:dyDescent="0.2">
      <c r="A19" s="11" t="s">
        <v>55</v>
      </c>
      <c r="B19" s="57" t="s">
        <v>8</v>
      </c>
      <c r="C19" s="91">
        <f t="shared" si="1"/>
        <v>8</v>
      </c>
      <c r="D19" s="91">
        <f t="shared" si="1"/>
        <v>80000</v>
      </c>
      <c r="E19" s="91">
        <f t="shared" si="1"/>
        <v>12</v>
      </c>
      <c r="F19" s="91">
        <f t="shared" si="1"/>
        <v>185400</v>
      </c>
      <c r="G19" s="91">
        <f t="shared" si="1"/>
        <v>0</v>
      </c>
      <c r="H19" s="91">
        <f t="shared" si="1"/>
        <v>0</v>
      </c>
      <c r="I19" s="91">
        <f t="shared" si="1"/>
        <v>174</v>
      </c>
      <c r="J19" s="91">
        <f t="shared" si="1"/>
        <v>87000</v>
      </c>
      <c r="K19" s="91">
        <f t="shared" si="1"/>
        <v>13</v>
      </c>
      <c r="L19" s="92">
        <f t="shared" si="1"/>
        <v>1192705</v>
      </c>
      <c r="M19" s="92">
        <f t="shared" si="1"/>
        <v>150</v>
      </c>
      <c r="N19" s="92">
        <f t="shared" si="1"/>
        <v>4500000</v>
      </c>
      <c r="O19" s="92">
        <f t="shared" si="1"/>
        <v>0</v>
      </c>
      <c r="P19" s="92">
        <f t="shared" si="1"/>
        <v>0</v>
      </c>
      <c r="Q19" s="92">
        <f t="shared" si="1"/>
        <v>0</v>
      </c>
      <c r="R19" s="99">
        <f t="shared" si="1"/>
        <v>0</v>
      </c>
      <c r="S19" s="99">
        <f t="shared" si="1"/>
        <v>0</v>
      </c>
      <c r="T19" s="99">
        <f t="shared" si="1"/>
        <v>2188</v>
      </c>
      <c r="U19" s="92">
        <f t="shared" si="1"/>
        <v>2571720</v>
      </c>
      <c r="V19" s="92">
        <f t="shared" si="1"/>
        <v>0</v>
      </c>
      <c r="W19" s="92">
        <f t="shared" si="1"/>
        <v>0</v>
      </c>
      <c r="X19" s="61" t="e">
        <f>C21+E21+G21+I21+#REF!+K21+M21+O21+Q21+T21+V21</f>
        <v>#REF!</v>
      </c>
      <c r="Y19" s="61" t="e">
        <f>D21+F21+H21+J21+#REF!+L21+N21+P21+R21+U21+W21</f>
        <v>#REF!</v>
      </c>
      <c r="Z19" s="61" t="e">
        <f t="shared" si="2"/>
        <v>#REF!</v>
      </c>
      <c r="AA19" s="61" t="e">
        <f t="shared" si="2"/>
        <v>#REF!</v>
      </c>
    </row>
    <row r="20" spans="1:27" x14ac:dyDescent="0.2">
      <c r="A20" s="11" t="s">
        <v>56</v>
      </c>
      <c r="B20" s="57" t="s">
        <v>9</v>
      </c>
      <c r="C20" s="91">
        <f t="shared" si="1"/>
        <v>64</v>
      </c>
      <c r="D20" s="91">
        <f t="shared" si="1"/>
        <v>320000</v>
      </c>
      <c r="E20" s="91">
        <f t="shared" si="1"/>
        <v>0</v>
      </c>
      <c r="F20" s="91">
        <f t="shared" si="1"/>
        <v>0</v>
      </c>
      <c r="G20" s="91">
        <f t="shared" ref="C20:W30" si="3">G51+G82+G113+G144</f>
        <v>0</v>
      </c>
      <c r="H20" s="91">
        <f t="shared" si="3"/>
        <v>0</v>
      </c>
      <c r="I20" s="91">
        <f t="shared" si="3"/>
        <v>0</v>
      </c>
      <c r="J20" s="91">
        <f t="shared" si="3"/>
        <v>0</v>
      </c>
      <c r="K20" s="91">
        <f t="shared" si="3"/>
        <v>21</v>
      </c>
      <c r="L20" s="92">
        <f t="shared" si="3"/>
        <v>1650946</v>
      </c>
      <c r="M20" s="92">
        <f t="shared" si="3"/>
        <v>234</v>
      </c>
      <c r="N20" s="92">
        <f t="shared" si="3"/>
        <v>2755000</v>
      </c>
      <c r="O20" s="92">
        <f t="shared" si="3"/>
        <v>0</v>
      </c>
      <c r="P20" s="92">
        <f t="shared" si="3"/>
        <v>0</v>
      </c>
      <c r="Q20" s="92">
        <f t="shared" si="3"/>
        <v>0</v>
      </c>
      <c r="R20" s="99">
        <f t="shared" si="3"/>
        <v>0</v>
      </c>
      <c r="S20" s="99">
        <f t="shared" si="3"/>
        <v>7983</v>
      </c>
      <c r="T20" s="99">
        <f t="shared" si="3"/>
        <v>15211</v>
      </c>
      <c r="U20" s="92">
        <f t="shared" si="3"/>
        <v>9602434</v>
      </c>
      <c r="V20" s="92">
        <f t="shared" si="3"/>
        <v>0</v>
      </c>
      <c r="W20" s="92">
        <f t="shared" si="3"/>
        <v>0</v>
      </c>
      <c r="X20" s="61" t="e">
        <f>C22+E22+G22+I22+#REF!+K22+M22+O22+Q22+T22+V22</f>
        <v>#REF!</v>
      </c>
      <c r="Y20" s="61" t="e">
        <f>D22+F22+H22+J22+#REF!+L22+N22+P22+R22+U22+W22</f>
        <v>#REF!</v>
      </c>
      <c r="Z20" s="61" t="e">
        <f t="shared" si="2"/>
        <v>#REF!</v>
      </c>
      <c r="AA20" s="61" t="e">
        <f t="shared" si="2"/>
        <v>#REF!</v>
      </c>
    </row>
    <row r="21" spans="1:27" x14ac:dyDescent="0.2">
      <c r="A21" s="11" t="s">
        <v>57</v>
      </c>
      <c r="B21" s="57" t="s">
        <v>10</v>
      </c>
      <c r="C21" s="91">
        <f t="shared" si="3"/>
        <v>14</v>
      </c>
      <c r="D21" s="91">
        <f t="shared" si="3"/>
        <v>84000</v>
      </c>
      <c r="E21" s="91">
        <f t="shared" si="3"/>
        <v>0</v>
      </c>
      <c r="F21" s="91">
        <f t="shared" si="3"/>
        <v>0</v>
      </c>
      <c r="G21" s="91">
        <f t="shared" si="3"/>
        <v>0</v>
      </c>
      <c r="H21" s="91">
        <f t="shared" si="3"/>
        <v>0</v>
      </c>
      <c r="I21" s="91">
        <f t="shared" si="3"/>
        <v>0</v>
      </c>
      <c r="J21" s="91">
        <f t="shared" si="3"/>
        <v>0</v>
      </c>
      <c r="K21" s="91">
        <f t="shared" si="3"/>
        <v>0</v>
      </c>
      <c r="L21" s="92">
        <f t="shared" si="3"/>
        <v>0</v>
      </c>
      <c r="M21" s="92">
        <f t="shared" si="3"/>
        <v>117</v>
      </c>
      <c r="N21" s="92">
        <f t="shared" si="3"/>
        <v>1232000</v>
      </c>
      <c r="O21" s="92">
        <f t="shared" si="3"/>
        <v>0</v>
      </c>
      <c r="P21" s="92">
        <f t="shared" si="3"/>
        <v>0</v>
      </c>
      <c r="Q21" s="92">
        <f t="shared" si="3"/>
        <v>0</v>
      </c>
      <c r="R21" s="99">
        <f t="shared" si="3"/>
        <v>0</v>
      </c>
      <c r="S21" s="99">
        <f t="shared" si="3"/>
        <v>1696</v>
      </c>
      <c r="T21" s="99">
        <f t="shared" si="3"/>
        <v>1696</v>
      </c>
      <c r="U21" s="92">
        <f t="shared" si="3"/>
        <v>1696000</v>
      </c>
      <c r="V21" s="92">
        <f t="shared" si="3"/>
        <v>0</v>
      </c>
      <c r="W21" s="92">
        <f t="shared" si="3"/>
        <v>0</v>
      </c>
      <c r="X21" s="61" t="e">
        <f>C23+E23+G23+I23+#REF!+K23+M23+O23+Q23+T23+V23</f>
        <v>#REF!</v>
      </c>
      <c r="Y21" s="61" t="e">
        <f>D23+F23+H23+J23+#REF!+L23+N23+P23+R23+U23+W23</f>
        <v>#REF!</v>
      </c>
      <c r="Z21" s="61" t="e">
        <f t="shared" si="2"/>
        <v>#REF!</v>
      </c>
      <c r="AA21" s="61" t="e">
        <f t="shared" si="2"/>
        <v>#REF!</v>
      </c>
    </row>
    <row r="22" spans="1:27" x14ac:dyDescent="0.2">
      <c r="A22" s="11" t="s">
        <v>58</v>
      </c>
      <c r="B22" s="57" t="s">
        <v>11</v>
      </c>
      <c r="C22" s="91">
        <f t="shared" si="3"/>
        <v>41</v>
      </c>
      <c r="D22" s="91">
        <f t="shared" si="3"/>
        <v>210000</v>
      </c>
      <c r="E22" s="91">
        <f t="shared" si="3"/>
        <v>109</v>
      </c>
      <c r="F22" s="91">
        <f t="shared" si="3"/>
        <v>1241535</v>
      </c>
      <c r="G22" s="91">
        <f t="shared" si="3"/>
        <v>4568</v>
      </c>
      <c r="H22" s="91">
        <f t="shared" si="3"/>
        <v>3019416</v>
      </c>
      <c r="I22" s="91">
        <f t="shared" si="3"/>
        <v>0</v>
      </c>
      <c r="J22" s="91">
        <f t="shared" si="3"/>
        <v>0</v>
      </c>
      <c r="K22" s="91">
        <f t="shared" si="3"/>
        <v>22</v>
      </c>
      <c r="L22" s="92">
        <f t="shared" si="3"/>
        <v>1940000</v>
      </c>
      <c r="M22" s="92">
        <f t="shared" si="3"/>
        <v>163</v>
      </c>
      <c r="N22" s="92">
        <f t="shared" si="3"/>
        <v>1756600</v>
      </c>
      <c r="O22" s="92">
        <f t="shared" si="3"/>
        <v>80</v>
      </c>
      <c r="P22" s="92">
        <f t="shared" si="3"/>
        <v>1525504</v>
      </c>
      <c r="Q22" s="92">
        <f t="shared" si="3"/>
        <v>1226</v>
      </c>
      <c r="R22" s="99">
        <f t="shared" si="3"/>
        <v>3490983</v>
      </c>
      <c r="S22" s="99">
        <f t="shared" si="3"/>
        <v>7433</v>
      </c>
      <c r="T22" s="99">
        <f t="shared" si="3"/>
        <v>7433</v>
      </c>
      <c r="U22" s="92">
        <f t="shared" si="3"/>
        <v>11103000</v>
      </c>
      <c r="V22" s="92">
        <f t="shared" si="3"/>
        <v>3</v>
      </c>
      <c r="W22" s="92">
        <f t="shared" si="3"/>
        <v>11000</v>
      </c>
      <c r="X22" s="61" t="e">
        <f>C24+E24+G24+I24+#REF!+K24+M24+O24+Q24+T24+V24</f>
        <v>#REF!</v>
      </c>
      <c r="Y22" s="61" t="e">
        <f>D24+F24+H24+J24+#REF!+L24+N24+P24+R24+U24+W24</f>
        <v>#REF!</v>
      </c>
      <c r="Z22" s="61" t="e">
        <f t="shared" si="2"/>
        <v>#REF!</v>
      </c>
      <c r="AA22" s="61" t="e">
        <f t="shared" si="2"/>
        <v>#REF!</v>
      </c>
    </row>
    <row r="23" spans="1:27" x14ac:dyDescent="0.2">
      <c r="A23" s="11" t="s">
        <v>59</v>
      </c>
      <c r="B23" s="57" t="s">
        <v>12</v>
      </c>
      <c r="C23" s="91">
        <f t="shared" si="3"/>
        <v>20</v>
      </c>
      <c r="D23" s="91">
        <f t="shared" si="3"/>
        <v>200000</v>
      </c>
      <c r="E23" s="91">
        <f t="shared" si="3"/>
        <v>0</v>
      </c>
      <c r="F23" s="91">
        <f t="shared" si="3"/>
        <v>0</v>
      </c>
      <c r="G23" s="91">
        <f t="shared" si="3"/>
        <v>0</v>
      </c>
      <c r="H23" s="91">
        <f t="shared" si="3"/>
        <v>0</v>
      </c>
      <c r="I23" s="91">
        <f t="shared" si="3"/>
        <v>45</v>
      </c>
      <c r="J23" s="91">
        <f t="shared" si="3"/>
        <v>97500</v>
      </c>
      <c r="K23" s="91">
        <f t="shared" si="3"/>
        <v>6</v>
      </c>
      <c r="L23" s="92">
        <f t="shared" si="3"/>
        <v>558000</v>
      </c>
      <c r="M23" s="92">
        <f t="shared" si="3"/>
        <v>61</v>
      </c>
      <c r="N23" s="92">
        <f t="shared" si="3"/>
        <v>540000</v>
      </c>
      <c r="O23" s="92">
        <f t="shared" si="3"/>
        <v>0</v>
      </c>
      <c r="P23" s="92">
        <f t="shared" si="3"/>
        <v>0</v>
      </c>
      <c r="Q23" s="92">
        <f t="shared" si="3"/>
        <v>0</v>
      </c>
      <c r="R23" s="99">
        <f t="shared" si="3"/>
        <v>0</v>
      </c>
      <c r="S23" s="99">
        <f t="shared" si="3"/>
        <v>27</v>
      </c>
      <c r="T23" s="99">
        <f t="shared" si="3"/>
        <v>27</v>
      </c>
      <c r="U23" s="92">
        <f t="shared" si="3"/>
        <v>205000</v>
      </c>
      <c r="V23" s="92">
        <f t="shared" si="3"/>
        <v>0</v>
      </c>
      <c r="W23" s="92">
        <f t="shared" si="3"/>
        <v>0</v>
      </c>
      <c r="X23" s="61" t="e">
        <f>C25+E25+G25+I25+#REF!+K25+M25+O25+Q25+T25+V25</f>
        <v>#REF!</v>
      </c>
      <c r="Y23" s="61" t="e">
        <f>D25+F25+H25+J25+#REF!+L25+N25+P25+R25+U25+W25</f>
        <v>#REF!</v>
      </c>
      <c r="Z23" s="61" t="e">
        <f t="shared" si="2"/>
        <v>#REF!</v>
      </c>
      <c r="AA23" s="61" t="e">
        <f t="shared" si="2"/>
        <v>#REF!</v>
      </c>
    </row>
    <row r="24" spans="1:27" x14ac:dyDescent="0.2">
      <c r="A24" s="11" t="s">
        <v>60</v>
      </c>
      <c r="B24" s="57" t="s">
        <v>13</v>
      </c>
      <c r="C24" s="107">
        <f t="shared" si="3"/>
        <v>98</v>
      </c>
      <c r="D24" s="107">
        <f t="shared" si="3"/>
        <v>566000</v>
      </c>
      <c r="E24" s="107">
        <f t="shared" si="3"/>
        <v>0</v>
      </c>
      <c r="F24" s="107">
        <f t="shared" si="3"/>
        <v>0</v>
      </c>
      <c r="G24" s="107">
        <f t="shared" si="3"/>
        <v>0</v>
      </c>
      <c r="H24" s="107">
        <f t="shared" si="3"/>
        <v>0</v>
      </c>
      <c r="I24" s="107">
        <f t="shared" si="3"/>
        <v>0</v>
      </c>
      <c r="J24" s="107">
        <f t="shared" si="3"/>
        <v>0</v>
      </c>
      <c r="K24" s="107">
        <f t="shared" si="3"/>
        <v>2</v>
      </c>
      <c r="L24" s="107">
        <f t="shared" si="3"/>
        <v>146050</v>
      </c>
      <c r="M24" s="92">
        <f t="shared" si="3"/>
        <v>204</v>
      </c>
      <c r="N24" s="92">
        <f t="shared" si="3"/>
        <v>4041964</v>
      </c>
      <c r="O24" s="92">
        <f t="shared" si="3"/>
        <v>0</v>
      </c>
      <c r="P24" s="92">
        <f t="shared" si="3"/>
        <v>0</v>
      </c>
      <c r="Q24" s="92">
        <f t="shared" si="3"/>
        <v>0</v>
      </c>
      <c r="R24" s="99">
        <f t="shared" si="3"/>
        <v>0</v>
      </c>
      <c r="S24" s="99">
        <f t="shared" si="3"/>
        <v>10508</v>
      </c>
      <c r="T24" s="99">
        <f t="shared" si="3"/>
        <v>14093</v>
      </c>
      <c r="U24" s="92">
        <f t="shared" si="3"/>
        <v>8407600</v>
      </c>
      <c r="V24" s="92">
        <f t="shared" si="3"/>
        <v>0</v>
      </c>
      <c r="W24" s="92">
        <f t="shared" si="3"/>
        <v>0</v>
      </c>
      <c r="X24" s="61" t="e">
        <f>C26+E26+G26+I26+#REF!+K26+M26+O26+Q26+T26+V26</f>
        <v>#REF!</v>
      </c>
      <c r="Y24" s="61" t="e">
        <f>D26+F26+H26+J26+#REF!+L26+N26+P26+R26+U26+W26</f>
        <v>#REF!</v>
      </c>
      <c r="Z24" s="61" t="e">
        <f t="shared" si="2"/>
        <v>#REF!</v>
      </c>
      <c r="AA24" s="61" t="e">
        <f t="shared" si="2"/>
        <v>#REF!</v>
      </c>
    </row>
    <row r="25" spans="1:27" x14ac:dyDescent="0.2">
      <c r="A25" s="11" t="s">
        <v>61</v>
      </c>
      <c r="B25" s="57" t="s">
        <v>14</v>
      </c>
      <c r="C25" s="91">
        <f t="shared" si="3"/>
        <v>0</v>
      </c>
      <c r="D25" s="91">
        <f t="shared" si="3"/>
        <v>0</v>
      </c>
      <c r="E25" s="91">
        <f t="shared" si="3"/>
        <v>8</v>
      </c>
      <c r="F25" s="91">
        <f t="shared" si="3"/>
        <v>79800</v>
      </c>
      <c r="G25" s="91">
        <f t="shared" si="3"/>
        <v>0</v>
      </c>
      <c r="H25" s="91">
        <f t="shared" si="3"/>
        <v>0</v>
      </c>
      <c r="I25" s="91">
        <f t="shared" si="3"/>
        <v>0</v>
      </c>
      <c r="J25" s="91">
        <f t="shared" si="3"/>
        <v>0</v>
      </c>
      <c r="K25" s="91">
        <f t="shared" si="3"/>
        <v>0</v>
      </c>
      <c r="L25" s="92">
        <f t="shared" si="3"/>
        <v>0</v>
      </c>
      <c r="M25" s="92">
        <f t="shared" si="3"/>
        <v>0</v>
      </c>
      <c r="N25" s="92">
        <f t="shared" si="3"/>
        <v>0</v>
      </c>
      <c r="O25" s="92">
        <f t="shared" si="3"/>
        <v>3</v>
      </c>
      <c r="P25" s="92">
        <f t="shared" si="3"/>
        <v>30000</v>
      </c>
      <c r="Q25" s="92">
        <f t="shared" si="3"/>
        <v>0</v>
      </c>
      <c r="R25" s="99">
        <f t="shared" si="3"/>
        <v>0</v>
      </c>
      <c r="S25" s="99">
        <f t="shared" si="3"/>
        <v>0</v>
      </c>
      <c r="T25" s="99">
        <f t="shared" si="3"/>
        <v>0</v>
      </c>
      <c r="U25" s="92">
        <f t="shared" si="3"/>
        <v>0</v>
      </c>
      <c r="V25" s="92">
        <f t="shared" si="3"/>
        <v>0</v>
      </c>
      <c r="W25" s="92">
        <f t="shared" si="3"/>
        <v>0</v>
      </c>
      <c r="X25" s="61" t="e">
        <f>C27+E27+G27+I27+#REF!+K27+M27+O27+Q27+T27+V27</f>
        <v>#REF!</v>
      </c>
      <c r="Y25" s="61" t="e">
        <f>D27+F27+H27+J27+#REF!+L27+N27+P27+R27+U27+W27</f>
        <v>#REF!</v>
      </c>
      <c r="Z25" s="61" t="e">
        <f t="shared" si="2"/>
        <v>#REF!</v>
      </c>
      <c r="AA25" s="61" t="e">
        <f t="shared" si="2"/>
        <v>#REF!</v>
      </c>
    </row>
    <row r="26" spans="1:27" x14ac:dyDescent="0.2">
      <c r="A26" s="11" t="s">
        <v>62</v>
      </c>
      <c r="B26" s="57" t="s">
        <v>15</v>
      </c>
      <c r="C26" s="91">
        <f t="shared" si="3"/>
        <v>12</v>
      </c>
      <c r="D26" s="91">
        <f t="shared" si="3"/>
        <v>60000</v>
      </c>
      <c r="E26" s="91">
        <f t="shared" si="3"/>
        <v>0</v>
      </c>
      <c r="F26" s="91">
        <f t="shared" si="3"/>
        <v>0</v>
      </c>
      <c r="G26" s="91">
        <f t="shared" si="3"/>
        <v>1113</v>
      </c>
      <c r="H26" s="91">
        <f t="shared" si="3"/>
        <v>2671400</v>
      </c>
      <c r="I26" s="91">
        <f t="shared" si="3"/>
        <v>0</v>
      </c>
      <c r="J26" s="91">
        <f t="shared" si="3"/>
        <v>0</v>
      </c>
      <c r="K26" s="91">
        <f t="shared" si="3"/>
        <v>0</v>
      </c>
      <c r="L26" s="92">
        <f t="shared" si="3"/>
        <v>0</v>
      </c>
      <c r="M26" s="92">
        <f t="shared" si="3"/>
        <v>96</v>
      </c>
      <c r="N26" s="92">
        <f t="shared" si="3"/>
        <v>2388100</v>
      </c>
      <c r="O26" s="92">
        <f t="shared" si="3"/>
        <v>0</v>
      </c>
      <c r="P26" s="92">
        <f t="shared" si="3"/>
        <v>0</v>
      </c>
      <c r="Q26" s="92">
        <f t="shared" si="3"/>
        <v>0</v>
      </c>
      <c r="R26" s="99">
        <f t="shared" si="3"/>
        <v>0</v>
      </c>
      <c r="S26" s="99">
        <f t="shared" si="3"/>
        <v>6005</v>
      </c>
      <c r="T26" s="99">
        <f t="shared" si="3"/>
        <v>8098</v>
      </c>
      <c r="U26" s="92">
        <f t="shared" si="3"/>
        <v>13207400</v>
      </c>
      <c r="V26" s="92">
        <f t="shared" si="3"/>
        <v>0</v>
      </c>
      <c r="W26" s="92">
        <f t="shared" si="3"/>
        <v>0</v>
      </c>
      <c r="X26" s="61" t="e">
        <f>C28+E28+G28+I28+#REF!+K28+M28+O28+Q28+T28+V28</f>
        <v>#REF!</v>
      </c>
      <c r="Y26" s="61" t="e">
        <f>D28+F28+H28+J28+#REF!+L28+N28+P28+R28+U28+W28</f>
        <v>#REF!</v>
      </c>
      <c r="Z26" s="61" t="e">
        <f t="shared" si="2"/>
        <v>#REF!</v>
      </c>
      <c r="AA26" s="61" t="e">
        <f t="shared" si="2"/>
        <v>#REF!</v>
      </c>
    </row>
    <row r="27" spans="1:27" x14ac:dyDescent="0.2">
      <c r="A27" s="11" t="s">
        <v>63</v>
      </c>
      <c r="B27" s="57" t="s">
        <v>16</v>
      </c>
      <c r="C27" s="91">
        <f t="shared" si="3"/>
        <v>9</v>
      </c>
      <c r="D27" s="91">
        <f t="shared" si="3"/>
        <v>180000</v>
      </c>
      <c r="E27" s="91">
        <f t="shared" si="3"/>
        <v>72</v>
      </c>
      <c r="F27" s="91">
        <f t="shared" si="3"/>
        <v>108000</v>
      </c>
      <c r="G27" s="91">
        <f t="shared" si="3"/>
        <v>2056</v>
      </c>
      <c r="H27" s="91">
        <f t="shared" si="3"/>
        <v>20689000</v>
      </c>
      <c r="I27" s="91">
        <f t="shared" si="3"/>
        <v>133</v>
      </c>
      <c r="J27" s="91">
        <f t="shared" si="3"/>
        <v>399000</v>
      </c>
      <c r="K27" s="91">
        <f t="shared" si="3"/>
        <v>0</v>
      </c>
      <c r="L27" s="92">
        <f t="shared" si="3"/>
        <v>0</v>
      </c>
      <c r="M27" s="92">
        <f t="shared" si="3"/>
        <v>61</v>
      </c>
      <c r="N27" s="92">
        <f t="shared" si="3"/>
        <v>1820000</v>
      </c>
      <c r="O27" s="92">
        <f t="shared" si="3"/>
        <v>1</v>
      </c>
      <c r="P27" s="92">
        <f t="shared" si="3"/>
        <v>20000</v>
      </c>
      <c r="Q27" s="92">
        <f t="shared" si="3"/>
        <v>0</v>
      </c>
      <c r="R27" s="99">
        <f t="shared" si="3"/>
        <v>0</v>
      </c>
      <c r="S27" s="99">
        <f t="shared" si="3"/>
        <v>983</v>
      </c>
      <c r="T27" s="99">
        <f t="shared" si="3"/>
        <v>3209</v>
      </c>
      <c r="U27" s="92">
        <f t="shared" si="3"/>
        <v>1578565</v>
      </c>
      <c r="V27" s="92">
        <f t="shared" si="3"/>
        <v>0</v>
      </c>
      <c r="W27" s="92">
        <f t="shared" si="3"/>
        <v>0</v>
      </c>
      <c r="X27" s="61" t="e">
        <f>C29+E29+G29+I29+#REF!+K29+M29+O29+Q29+T29+V29</f>
        <v>#REF!</v>
      </c>
      <c r="Y27" s="61" t="e">
        <f>D29+F29+H29+J29+#REF!+L29+N29+P29+R29+U29+W29</f>
        <v>#REF!</v>
      </c>
      <c r="Z27" s="61" t="e">
        <f t="shared" si="2"/>
        <v>#REF!</v>
      </c>
      <c r="AA27" s="61" t="e">
        <f t="shared" si="2"/>
        <v>#REF!</v>
      </c>
    </row>
    <row r="28" spans="1:27" x14ac:dyDescent="0.2">
      <c r="A28" s="11" t="s">
        <v>64</v>
      </c>
      <c r="B28" s="57" t="s">
        <v>17</v>
      </c>
      <c r="C28" s="91">
        <f t="shared" si="3"/>
        <v>15</v>
      </c>
      <c r="D28" s="91">
        <f t="shared" si="3"/>
        <v>96000</v>
      </c>
      <c r="E28" s="91">
        <f t="shared" si="3"/>
        <v>0</v>
      </c>
      <c r="F28" s="91">
        <f t="shared" si="3"/>
        <v>0</v>
      </c>
      <c r="G28" s="91">
        <f t="shared" si="3"/>
        <v>0</v>
      </c>
      <c r="H28" s="91">
        <f t="shared" si="3"/>
        <v>0</v>
      </c>
      <c r="I28" s="91">
        <f t="shared" si="3"/>
        <v>0</v>
      </c>
      <c r="J28" s="91">
        <f t="shared" si="3"/>
        <v>0</v>
      </c>
      <c r="K28" s="91">
        <f t="shared" si="3"/>
        <v>1</v>
      </c>
      <c r="L28" s="92">
        <f t="shared" si="3"/>
        <v>95550</v>
      </c>
      <c r="M28" s="92">
        <f t="shared" si="3"/>
        <v>42</v>
      </c>
      <c r="N28" s="92">
        <f t="shared" si="3"/>
        <v>459000</v>
      </c>
      <c r="O28" s="92">
        <f t="shared" si="3"/>
        <v>0</v>
      </c>
      <c r="P28" s="92">
        <f t="shared" si="3"/>
        <v>0</v>
      </c>
      <c r="Q28" s="92">
        <f t="shared" si="3"/>
        <v>0</v>
      </c>
      <c r="R28" s="99">
        <f t="shared" si="3"/>
        <v>0</v>
      </c>
      <c r="S28" s="99">
        <f t="shared" si="3"/>
        <v>5017</v>
      </c>
      <c r="T28" s="99">
        <f t="shared" si="3"/>
        <v>8423</v>
      </c>
      <c r="U28" s="92">
        <f t="shared" si="3"/>
        <v>10019000</v>
      </c>
      <c r="V28" s="92">
        <f t="shared" si="3"/>
        <v>0</v>
      </c>
      <c r="W28" s="92">
        <f t="shared" si="3"/>
        <v>0</v>
      </c>
      <c r="X28" s="61" t="e">
        <f>C30+E30+G30+I30+#REF!+K30+M30+O30+Q30+T30+V30</f>
        <v>#REF!</v>
      </c>
      <c r="Y28" s="61" t="e">
        <f>D30+F30+H30+J30+#REF!+L30+N30+P30+R30+U30+W30</f>
        <v>#REF!</v>
      </c>
      <c r="Z28" s="61" t="e">
        <f>X28-G29-M29-T29</f>
        <v>#REF!</v>
      </c>
      <c r="AA28" s="61" t="e">
        <f>Y28-H29-N29-U29</f>
        <v>#REF!</v>
      </c>
    </row>
    <row r="29" spans="1:27" x14ac:dyDescent="0.2">
      <c r="A29" s="11" t="s">
        <v>65</v>
      </c>
      <c r="B29" s="57" t="s">
        <v>18</v>
      </c>
      <c r="C29" s="91">
        <f t="shared" si="3"/>
        <v>0</v>
      </c>
      <c r="D29" s="91">
        <f t="shared" si="3"/>
        <v>0</v>
      </c>
      <c r="E29" s="91">
        <f t="shared" si="3"/>
        <v>0</v>
      </c>
      <c r="F29" s="91">
        <f t="shared" si="3"/>
        <v>0</v>
      </c>
      <c r="G29" s="91">
        <f t="shared" si="3"/>
        <v>0</v>
      </c>
      <c r="H29" s="91">
        <f t="shared" si="3"/>
        <v>0</v>
      </c>
      <c r="I29" s="91">
        <f t="shared" si="3"/>
        <v>0</v>
      </c>
      <c r="J29" s="91">
        <f t="shared" si="3"/>
        <v>0</v>
      </c>
      <c r="K29" s="91">
        <f t="shared" si="3"/>
        <v>0</v>
      </c>
      <c r="L29" s="92">
        <f t="shared" si="3"/>
        <v>0</v>
      </c>
      <c r="M29" s="92">
        <f t="shared" si="3"/>
        <v>0</v>
      </c>
      <c r="N29" s="92">
        <f t="shared" si="3"/>
        <v>0</v>
      </c>
      <c r="O29" s="92">
        <f t="shared" si="3"/>
        <v>0</v>
      </c>
      <c r="P29" s="92">
        <f t="shared" si="3"/>
        <v>0</v>
      </c>
      <c r="Q29" s="92">
        <f t="shared" si="3"/>
        <v>0</v>
      </c>
      <c r="R29" s="99">
        <f t="shared" si="3"/>
        <v>0</v>
      </c>
      <c r="S29" s="99">
        <f t="shared" si="3"/>
        <v>375</v>
      </c>
      <c r="T29" s="99">
        <f t="shared" si="3"/>
        <v>375</v>
      </c>
      <c r="U29" s="92">
        <f t="shared" si="3"/>
        <v>1125000</v>
      </c>
      <c r="V29" s="92">
        <f t="shared" si="3"/>
        <v>0</v>
      </c>
      <c r="W29" s="92">
        <f t="shared" si="3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x14ac:dyDescent="0.2">
      <c r="A30" s="12" t="s">
        <v>66</v>
      </c>
      <c r="B30" s="58" t="s">
        <v>19</v>
      </c>
      <c r="C30" s="96">
        <f t="shared" si="3"/>
        <v>33</v>
      </c>
      <c r="D30" s="96">
        <f t="shared" si="3"/>
        <v>66000</v>
      </c>
      <c r="E30" s="96">
        <f t="shared" si="3"/>
        <v>0</v>
      </c>
      <c r="F30" s="96">
        <f t="shared" si="3"/>
        <v>0</v>
      </c>
      <c r="G30" s="96">
        <f t="shared" si="3"/>
        <v>0</v>
      </c>
      <c r="H30" s="96">
        <f t="shared" si="3"/>
        <v>0</v>
      </c>
      <c r="I30" s="96">
        <f t="shared" si="3"/>
        <v>0</v>
      </c>
      <c r="J30" s="96">
        <f t="shared" si="3"/>
        <v>0</v>
      </c>
      <c r="K30" s="96">
        <f t="shared" si="3"/>
        <v>0</v>
      </c>
      <c r="L30" s="97">
        <f t="shared" si="3"/>
        <v>0</v>
      </c>
      <c r="M30" s="97">
        <f t="shared" si="3"/>
        <v>0</v>
      </c>
      <c r="N30" s="97">
        <f t="shared" si="3"/>
        <v>0</v>
      </c>
      <c r="O30" s="97">
        <f t="shared" si="3"/>
        <v>0</v>
      </c>
      <c r="P30" s="97">
        <f t="shared" si="3"/>
        <v>0</v>
      </c>
      <c r="Q30" s="97">
        <f t="shared" si="3"/>
        <v>0</v>
      </c>
      <c r="R30" s="101">
        <f t="shared" si="3"/>
        <v>0</v>
      </c>
      <c r="S30" s="101">
        <f t="shared" si="3"/>
        <v>204</v>
      </c>
      <c r="T30" s="101">
        <f t="shared" si="3"/>
        <v>204</v>
      </c>
      <c r="U30" s="97">
        <f t="shared" si="3"/>
        <v>549000</v>
      </c>
      <c r="V30" s="97">
        <f t="shared" si="3"/>
        <v>11</v>
      </c>
      <c r="W30" s="97">
        <f t="shared" si="3"/>
        <v>20038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x14ac:dyDescent="0.2">
      <c r="A31" s="59" t="s">
        <v>181</v>
      </c>
    </row>
    <row r="32" spans="1:27" x14ac:dyDescent="0.2">
      <c r="A32" t="s">
        <v>0</v>
      </c>
    </row>
    <row r="33" spans="1:23" x14ac:dyDescent="0.2">
      <c r="B33" s="22"/>
      <c r="H33" s="45"/>
      <c r="I33" s="45"/>
      <c r="J33" s="45"/>
    </row>
    <row r="34" spans="1:23" s="60" customFormat="1" ht="20.45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</row>
    <row r="35" spans="1:23" s="60" customFormat="1" ht="19.5" x14ac:dyDescent="0.2">
      <c r="A35" s="86" t="s">
        <v>126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3" t="s">
        <v>193</v>
      </c>
      <c r="B36" s="134"/>
      <c r="C36" s="139" t="s">
        <v>131</v>
      </c>
      <c r="D36" s="139"/>
      <c r="E36" s="139" t="s">
        <v>132</v>
      </c>
      <c r="F36" s="139"/>
      <c r="G36" s="139" t="s">
        <v>133</v>
      </c>
      <c r="H36" s="139"/>
      <c r="I36" s="140" t="s">
        <v>134</v>
      </c>
      <c r="J36" s="141"/>
      <c r="K36" s="139" t="s">
        <v>136</v>
      </c>
      <c r="L36" s="139"/>
      <c r="M36" s="139" t="s">
        <v>137</v>
      </c>
      <c r="N36" s="139"/>
      <c r="O36" s="139" t="s">
        <v>139</v>
      </c>
      <c r="P36" s="139"/>
      <c r="Q36" s="139" t="s">
        <v>140</v>
      </c>
      <c r="R36" s="139"/>
      <c r="S36" s="140" t="s">
        <v>141</v>
      </c>
      <c r="T36" s="142"/>
      <c r="U36" s="141"/>
      <c r="V36" s="139" t="s">
        <v>142</v>
      </c>
      <c r="W36" s="140"/>
    </row>
    <row r="37" spans="1:23" s="8" customFormat="1" ht="13.9" customHeight="1" x14ac:dyDescent="0.2">
      <c r="A37" s="135"/>
      <c r="B37" s="136"/>
      <c r="C37" s="109" t="s">
        <v>47</v>
      </c>
      <c r="D37" s="109" t="s">
        <v>143</v>
      </c>
      <c r="E37" s="109" t="s">
        <v>48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15" t="s">
        <v>129</v>
      </c>
      <c r="L37" s="115" t="s">
        <v>147</v>
      </c>
      <c r="M37" s="115" t="s">
        <v>49</v>
      </c>
      <c r="N37" s="115" t="s">
        <v>148</v>
      </c>
      <c r="O37" s="109" t="s">
        <v>48</v>
      </c>
      <c r="P37" s="115" t="s">
        <v>149</v>
      </c>
      <c r="Q37" s="109" t="s">
        <v>48</v>
      </c>
      <c r="R37" s="115" t="s">
        <v>150</v>
      </c>
      <c r="S37" s="109" t="s">
        <v>50</v>
      </c>
      <c r="T37" s="109" t="s">
        <v>48</v>
      </c>
      <c r="U37" s="115" t="s">
        <v>151</v>
      </c>
      <c r="V37" s="109" t="s">
        <v>48</v>
      </c>
      <c r="W37" s="119" t="s">
        <v>152</v>
      </c>
    </row>
    <row r="38" spans="1:23" s="20" customFormat="1" ht="34.15" customHeight="1" x14ac:dyDescent="0.2">
      <c r="A38" s="137"/>
      <c r="B38" s="138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2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224</v>
      </c>
      <c r="D39" s="111">
        <v>1215000</v>
      </c>
      <c r="E39" s="111">
        <v>143</v>
      </c>
      <c r="F39" s="111">
        <v>1404460</v>
      </c>
      <c r="G39" s="111">
        <v>1113</v>
      </c>
      <c r="H39" s="111">
        <v>2671400</v>
      </c>
      <c r="I39" s="111">
        <v>1393</v>
      </c>
      <c r="J39" s="111">
        <v>4855850</v>
      </c>
      <c r="K39" s="111">
        <v>32</v>
      </c>
      <c r="L39" s="111">
        <v>1852461</v>
      </c>
      <c r="M39" s="111">
        <v>720</v>
      </c>
      <c r="N39" s="104">
        <v>16890855</v>
      </c>
      <c r="O39" s="104">
        <v>68</v>
      </c>
      <c r="P39" s="104">
        <v>1249936</v>
      </c>
      <c r="Q39" s="104">
        <v>7859</v>
      </c>
      <c r="R39" s="104">
        <v>3921347</v>
      </c>
      <c r="S39" s="104">
        <v>0</v>
      </c>
      <c r="T39" s="112">
        <v>0</v>
      </c>
      <c r="U39" s="112">
        <v>0</v>
      </c>
      <c r="V39" s="112">
        <v>3</v>
      </c>
      <c r="W39" s="104">
        <v>2250</v>
      </c>
    </row>
    <row r="40" spans="1:23" s="6" customFormat="1" x14ac:dyDescent="0.2">
      <c r="A40" s="8" t="s">
        <v>84</v>
      </c>
      <c r="B40" s="57" t="s">
        <v>85</v>
      </c>
      <c r="C40" s="91">
        <v>0</v>
      </c>
      <c r="D40" s="91">
        <v>0</v>
      </c>
      <c r="E40" s="91">
        <v>0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44</v>
      </c>
      <c r="N40" s="92">
        <v>1233200</v>
      </c>
      <c r="O40" s="92">
        <v>7</v>
      </c>
      <c r="P40" s="92">
        <v>142800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12</v>
      </c>
      <c r="D41" s="91">
        <v>12000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13</v>
      </c>
      <c r="L41" s="91">
        <v>674785</v>
      </c>
      <c r="M41" s="91">
        <v>145</v>
      </c>
      <c r="N41" s="92">
        <v>5620000</v>
      </c>
      <c r="O41" s="92">
        <v>0</v>
      </c>
      <c r="P41" s="92">
        <v>0</v>
      </c>
      <c r="Q41" s="92">
        <v>4518</v>
      </c>
      <c r="R41" s="92">
        <v>3696000</v>
      </c>
      <c r="S41" s="92">
        <v>0</v>
      </c>
      <c r="T41" s="99">
        <v>0</v>
      </c>
      <c r="U41" s="99">
        <v>0</v>
      </c>
      <c r="V41" s="99">
        <v>3</v>
      </c>
      <c r="W41" s="92">
        <v>2250</v>
      </c>
    </row>
    <row r="42" spans="1:23" s="6" customFormat="1" x14ac:dyDescent="0.2">
      <c r="A42" s="8" t="s">
        <v>195</v>
      </c>
      <c r="B42" s="57" t="s">
        <v>88</v>
      </c>
      <c r="C42" s="91">
        <v>40</v>
      </c>
      <c r="D42" s="91">
        <v>400000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27</v>
      </c>
      <c r="D43" s="91">
        <v>200000</v>
      </c>
      <c r="E43" s="91">
        <v>0</v>
      </c>
      <c r="F43" s="91">
        <v>0</v>
      </c>
      <c r="G43" s="91">
        <v>0</v>
      </c>
      <c r="H43" s="91">
        <v>0</v>
      </c>
      <c r="I43" s="91">
        <v>1186</v>
      </c>
      <c r="J43" s="91">
        <v>4561000</v>
      </c>
      <c r="K43" s="91">
        <v>0</v>
      </c>
      <c r="L43" s="91">
        <v>0</v>
      </c>
      <c r="M43" s="91">
        <v>21</v>
      </c>
      <c r="N43" s="92">
        <v>630000</v>
      </c>
      <c r="O43" s="92">
        <v>14</v>
      </c>
      <c r="P43" s="92">
        <v>142800</v>
      </c>
      <c r="Q43" s="92">
        <v>37</v>
      </c>
      <c r="R43" s="92">
        <v>168000</v>
      </c>
      <c r="S43" s="92">
        <v>0</v>
      </c>
      <c r="T43" s="99">
        <v>0</v>
      </c>
      <c r="U43" s="99">
        <v>0</v>
      </c>
      <c r="V43" s="99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3</v>
      </c>
      <c r="D44" s="91">
        <v>26000</v>
      </c>
      <c r="E44" s="91">
        <v>18</v>
      </c>
      <c r="F44" s="91">
        <v>240000</v>
      </c>
      <c r="G44" s="91">
        <v>0</v>
      </c>
      <c r="H44" s="91">
        <v>0</v>
      </c>
      <c r="I44" s="91">
        <v>103</v>
      </c>
      <c r="J44" s="91">
        <v>85600</v>
      </c>
      <c r="K44" s="91">
        <v>5</v>
      </c>
      <c r="L44" s="91">
        <v>279025</v>
      </c>
      <c r="M44" s="91">
        <v>20</v>
      </c>
      <c r="N44" s="92">
        <v>400000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4</v>
      </c>
      <c r="D45" s="91">
        <v>20000</v>
      </c>
      <c r="E45" s="91">
        <v>87</v>
      </c>
      <c r="F45" s="91">
        <v>726474</v>
      </c>
      <c r="G45" s="91">
        <v>0</v>
      </c>
      <c r="H45" s="91">
        <v>0</v>
      </c>
      <c r="I45" s="91">
        <v>39</v>
      </c>
      <c r="J45" s="91">
        <v>71250</v>
      </c>
      <c r="K45" s="91">
        <v>2</v>
      </c>
      <c r="L45" s="91">
        <v>52500</v>
      </c>
      <c r="M45" s="91">
        <v>17</v>
      </c>
      <c r="N45" s="92">
        <v>340000</v>
      </c>
      <c r="O45" s="92">
        <v>12</v>
      </c>
      <c r="P45" s="92">
        <v>360000</v>
      </c>
      <c r="Q45" s="92">
        <v>3304</v>
      </c>
      <c r="R45" s="92">
        <v>57347</v>
      </c>
      <c r="S45" s="92">
        <v>0</v>
      </c>
      <c r="T45" s="99">
        <v>0</v>
      </c>
      <c r="U45" s="99">
        <v>0</v>
      </c>
      <c r="V45" s="99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5</v>
      </c>
      <c r="D46" s="91">
        <v>50000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1">
        <v>0</v>
      </c>
      <c r="M46" s="91">
        <v>36</v>
      </c>
      <c r="N46" s="92">
        <v>565000</v>
      </c>
      <c r="O46" s="92">
        <v>8</v>
      </c>
      <c r="P46" s="92">
        <v>112000</v>
      </c>
      <c r="Q46" s="92">
        <v>0</v>
      </c>
      <c r="R46" s="92">
        <v>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15</v>
      </c>
      <c r="N47" s="92">
        <v>310000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6</v>
      </c>
      <c r="D48" s="91">
        <v>30000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46</v>
      </c>
      <c r="N48" s="92">
        <v>965000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63</v>
      </c>
      <c r="D49" s="91">
        <v>126000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1</v>
      </c>
      <c r="L49" s="91">
        <v>19350</v>
      </c>
      <c r="M49" s="91">
        <v>66</v>
      </c>
      <c r="N49" s="92">
        <v>1320000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2</v>
      </c>
      <c r="D50" s="91">
        <v>20000</v>
      </c>
      <c r="E50" s="91">
        <v>3</v>
      </c>
      <c r="F50" s="91">
        <v>46350</v>
      </c>
      <c r="G50" s="91">
        <v>0</v>
      </c>
      <c r="H50" s="91">
        <v>0</v>
      </c>
      <c r="I50" s="91">
        <v>21</v>
      </c>
      <c r="J50" s="91">
        <v>10500</v>
      </c>
      <c r="K50" s="91">
        <v>2</v>
      </c>
      <c r="L50" s="91">
        <v>199800</v>
      </c>
      <c r="M50" s="91">
        <v>44</v>
      </c>
      <c r="N50" s="92">
        <v>1320000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13</v>
      </c>
      <c r="D51" s="91">
        <v>65000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5</v>
      </c>
      <c r="L51" s="91">
        <v>187001</v>
      </c>
      <c r="M51" s="91">
        <v>75</v>
      </c>
      <c r="N51" s="92">
        <v>895000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21</v>
      </c>
      <c r="N52" s="92">
        <v>224000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15</v>
      </c>
      <c r="D53" s="91">
        <v>80000</v>
      </c>
      <c r="E53" s="91">
        <v>32</v>
      </c>
      <c r="F53" s="91">
        <v>361711</v>
      </c>
      <c r="G53" s="91">
        <v>0</v>
      </c>
      <c r="H53" s="91">
        <v>0</v>
      </c>
      <c r="I53" s="91">
        <v>0</v>
      </c>
      <c r="J53" s="91">
        <v>0</v>
      </c>
      <c r="K53" s="91">
        <v>4</v>
      </c>
      <c r="L53" s="91">
        <v>440000</v>
      </c>
      <c r="M53" s="91">
        <v>54</v>
      </c>
      <c r="N53" s="92">
        <v>567000</v>
      </c>
      <c r="O53" s="92">
        <v>27</v>
      </c>
      <c r="P53" s="92">
        <v>492336</v>
      </c>
      <c r="Q53" s="92">
        <v>0</v>
      </c>
      <c r="R53" s="92">
        <v>0</v>
      </c>
      <c r="S53" s="92">
        <v>0</v>
      </c>
      <c r="T53" s="99">
        <v>0</v>
      </c>
      <c r="U53" s="99">
        <v>0</v>
      </c>
      <c r="V53" s="99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3</v>
      </c>
      <c r="D54" s="91">
        <v>30000</v>
      </c>
      <c r="E54" s="91">
        <v>0</v>
      </c>
      <c r="F54" s="91">
        <v>0</v>
      </c>
      <c r="G54" s="91">
        <v>0</v>
      </c>
      <c r="H54" s="91">
        <v>0</v>
      </c>
      <c r="I54" s="91">
        <v>9</v>
      </c>
      <c r="J54" s="91">
        <v>22500</v>
      </c>
      <c r="K54" s="91">
        <v>0</v>
      </c>
      <c r="L54" s="91">
        <v>0</v>
      </c>
      <c r="M54" s="91">
        <v>15</v>
      </c>
      <c r="N54" s="92">
        <v>310000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18</v>
      </c>
      <c r="D55" s="107">
        <v>90000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107">
        <v>41</v>
      </c>
      <c r="N55" s="107">
        <v>813355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3</v>
      </c>
      <c r="F56" s="91">
        <v>29925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2</v>
      </c>
      <c r="D57" s="91">
        <v>10000</v>
      </c>
      <c r="E57" s="91">
        <v>0</v>
      </c>
      <c r="F57" s="91">
        <v>0</v>
      </c>
      <c r="G57" s="91">
        <v>1113</v>
      </c>
      <c r="H57" s="91">
        <v>2671400</v>
      </c>
      <c r="I57" s="91">
        <v>0</v>
      </c>
      <c r="J57" s="91">
        <v>0</v>
      </c>
      <c r="K57" s="91">
        <v>0</v>
      </c>
      <c r="L57" s="91">
        <v>0</v>
      </c>
      <c r="M57" s="91">
        <v>34</v>
      </c>
      <c r="N57" s="92">
        <v>843300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1</v>
      </c>
      <c r="D58" s="91">
        <v>20000</v>
      </c>
      <c r="E58" s="91">
        <v>0</v>
      </c>
      <c r="F58" s="91">
        <v>0</v>
      </c>
      <c r="G58" s="91">
        <v>0</v>
      </c>
      <c r="H58" s="91">
        <v>0</v>
      </c>
      <c r="I58" s="91">
        <v>35</v>
      </c>
      <c r="J58" s="91">
        <v>105000</v>
      </c>
      <c r="K58" s="91">
        <v>0</v>
      </c>
      <c r="L58" s="91">
        <v>0</v>
      </c>
      <c r="M58" s="91">
        <v>13</v>
      </c>
      <c r="N58" s="92">
        <v>390000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4</v>
      </c>
      <c r="D59" s="91">
        <v>24000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13</v>
      </c>
      <c r="N59" s="92">
        <v>145000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6</v>
      </c>
      <c r="D61" s="96">
        <v>12000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</row>
    <row r="62" spans="1:23" x14ac:dyDescent="0.2">
      <c r="A62" s="59" t="s">
        <v>181</v>
      </c>
    </row>
    <row r="63" spans="1:23" x14ac:dyDescent="0.2">
      <c r="A63" t="s">
        <v>0</v>
      </c>
    </row>
    <row r="65" spans="1:27" s="60" customFormat="1" ht="20.45" customHeight="1" x14ac:dyDescent="0.2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</row>
    <row r="66" spans="1:27" s="60" customFormat="1" ht="19.5" x14ac:dyDescent="0.2">
      <c r="A66" s="120" t="s">
        <v>213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customHeight="1" x14ac:dyDescent="0.2">
      <c r="A67" s="133" t="s">
        <v>193</v>
      </c>
      <c r="B67" s="134"/>
      <c r="C67" s="139" t="s">
        <v>131</v>
      </c>
      <c r="D67" s="139"/>
      <c r="E67" s="139" t="s">
        <v>132</v>
      </c>
      <c r="F67" s="139"/>
      <c r="G67" s="139" t="s">
        <v>133</v>
      </c>
      <c r="H67" s="139"/>
      <c r="I67" s="140" t="s">
        <v>134</v>
      </c>
      <c r="J67" s="141"/>
      <c r="K67" s="139" t="s">
        <v>136</v>
      </c>
      <c r="L67" s="139"/>
      <c r="M67" s="139" t="s">
        <v>207</v>
      </c>
      <c r="N67" s="139"/>
      <c r="O67" s="139" t="s">
        <v>139</v>
      </c>
      <c r="P67" s="139"/>
      <c r="Q67" s="139" t="s">
        <v>140</v>
      </c>
      <c r="R67" s="139"/>
      <c r="S67" s="140" t="s">
        <v>141</v>
      </c>
      <c r="T67" s="142"/>
      <c r="U67" s="141"/>
      <c r="V67" s="139" t="s">
        <v>142</v>
      </c>
      <c r="W67" s="140"/>
    </row>
    <row r="68" spans="1:27" s="8" customFormat="1" ht="13.9" customHeight="1" x14ac:dyDescent="0.2">
      <c r="A68" s="135"/>
      <c r="B68" s="136"/>
      <c r="C68" s="109" t="s">
        <v>47</v>
      </c>
      <c r="D68" s="109" t="s">
        <v>143</v>
      </c>
      <c r="E68" s="109" t="s">
        <v>48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15" t="s">
        <v>129</v>
      </c>
      <c r="L68" s="115" t="s">
        <v>147</v>
      </c>
      <c r="M68" s="115" t="s">
        <v>49</v>
      </c>
      <c r="N68" s="115" t="s">
        <v>148</v>
      </c>
      <c r="O68" s="109" t="s">
        <v>48</v>
      </c>
      <c r="P68" s="115" t="s">
        <v>149</v>
      </c>
      <c r="Q68" s="109" t="s">
        <v>48</v>
      </c>
      <c r="R68" s="115" t="s">
        <v>150</v>
      </c>
      <c r="S68" s="109" t="s">
        <v>50</v>
      </c>
      <c r="T68" s="109" t="s">
        <v>48</v>
      </c>
      <c r="U68" s="115" t="s">
        <v>151</v>
      </c>
      <c r="V68" s="109" t="s">
        <v>48</v>
      </c>
      <c r="W68" s="119" t="s">
        <v>152</v>
      </c>
    </row>
    <row r="69" spans="1:27" s="20" customFormat="1" ht="34.15" customHeight="1" x14ac:dyDescent="0.2">
      <c r="A69" s="137"/>
      <c r="B69" s="138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2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x14ac:dyDescent="0.2">
      <c r="A70" s="79" t="s">
        <v>96</v>
      </c>
      <c r="B70" s="56" t="s">
        <v>3</v>
      </c>
      <c r="C70" s="111">
        <v>287</v>
      </c>
      <c r="D70" s="111">
        <v>2128000</v>
      </c>
      <c r="E70" s="111">
        <v>199</v>
      </c>
      <c r="F70" s="111">
        <v>1553199</v>
      </c>
      <c r="G70" s="111">
        <v>3135</v>
      </c>
      <c r="H70" s="111">
        <v>11483348</v>
      </c>
      <c r="I70" s="111">
        <v>1481</v>
      </c>
      <c r="J70" s="111">
        <v>5008200</v>
      </c>
      <c r="K70" s="111">
        <v>67</v>
      </c>
      <c r="L70" s="104">
        <v>5387185</v>
      </c>
      <c r="M70" s="104">
        <v>971</v>
      </c>
      <c r="N70" s="104">
        <v>25030738</v>
      </c>
      <c r="O70" s="104">
        <v>55</v>
      </c>
      <c r="P70" s="104">
        <v>883600</v>
      </c>
      <c r="Q70" s="104">
        <v>26530</v>
      </c>
      <c r="R70" s="112">
        <v>39923990</v>
      </c>
      <c r="S70" s="112">
        <v>267275</v>
      </c>
      <c r="T70" s="112">
        <v>301569</v>
      </c>
      <c r="U70" s="104">
        <v>411684974</v>
      </c>
      <c r="V70" s="104">
        <v>48</v>
      </c>
      <c r="W70" s="104">
        <v>36000</v>
      </c>
      <c r="Y70" s="69"/>
      <c r="Z70" s="69"/>
      <c r="AA70" s="69"/>
    </row>
    <row r="71" spans="1:27" s="6" customFormat="1" x14ac:dyDescent="0.2">
      <c r="A71" s="8" t="s">
        <v>84</v>
      </c>
      <c r="B71" s="57" t="s">
        <v>85</v>
      </c>
      <c r="C71" s="91">
        <v>1</v>
      </c>
      <c r="D71" s="91">
        <v>20400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2">
        <v>0</v>
      </c>
      <c r="M71" s="92">
        <v>51</v>
      </c>
      <c r="N71" s="92">
        <v>1447300</v>
      </c>
      <c r="O71" s="92">
        <v>9</v>
      </c>
      <c r="P71" s="92">
        <v>183600</v>
      </c>
      <c r="Q71" s="92">
        <v>0</v>
      </c>
      <c r="R71" s="99">
        <v>0</v>
      </c>
      <c r="S71" s="99">
        <v>25627</v>
      </c>
      <c r="T71" s="99">
        <v>45427</v>
      </c>
      <c r="U71" s="92">
        <v>21980074</v>
      </c>
      <c r="V71" s="92">
        <v>0</v>
      </c>
      <c r="W71" s="92">
        <v>0</v>
      </c>
      <c r="Y71" s="69"/>
      <c r="Z71" s="69"/>
      <c r="AA71" s="69"/>
    </row>
    <row r="72" spans="1:27" s="6" customFormat="1" x14ac:dyDescent="0.2">
      <c r="A72" s="8" t="s">
        <v>86</v>
      </c>
      <c r="B72" s="57" t="s">
        <v>87</v>
      </c>
      <c r="C72" s="91">
        <v>15</v>
      </c>
      <c r="D72" s="91">
        <v>15000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36</v>
      </c>
      <c r="L72" s="92">
        <v>2673800</v>
      </c>
      <c r="M72" s="92">
        <v>169</v>
      </c>
      <c r="N72" s="92">
        <v>6535000</v>
      </c>
      <c r="O72" s="92">
        <v>0</v>
      </c>
      <c r="P72" s="92">
        <v>0</v>
      </c>
      <c r="Q72" s="92">
        <v>3287</v>
      </c>
      <c r="R72" s="99">
        <v>4447500</v>
      </c>
      <c r="S72" s="99">
        <v>41556</v>
      </c>
      <c r="T72" s="99">
        <v>41556</v>
      </c>
      <c r="U72" s="92">
        <v>96663633</v>
      </c>
      <c r="V72" s="92">
        <v>48</v>
      </c>
      <c r="W72" s="92">
        <v>36000</v>
      </c>
      <c r="Y72" s="69"/>
      <c r="Z72" s="69"/>
      <c r="AA72" s="69"/>
    </row>
    <row r="73" spans="1:27" s="6" customFormat="1" x14ac:dyDescent="0.2">
      <c r="A73" s="8" t="s">
        <v>195</v>
      </c>
      <c r="B73" s="57" t="s">
        <v>88</v>
      </c>
      <c r="C73" s="91">
        <v>34</v>
      </c>
      <c r="D73" s="91">
        <v>340000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2">
        <v>0</v>
      </c>
      <c r="M73" s="92">
        <v>0</v>
      </c>
      <c r="N73" s="92">
        <v>0</v>
      </c>
      <c r="O73" s="92">
        <v>0</v>
      </c>
      <c r="P73" s="92">
        <v>0</v>
      </c>
      <c r="Q73" s="92">
        <v>0</v>
      </c>
      <c r="R73" s="99">
        <v>0</v>
      </c>
      <c r="S73" s="99">
        <v>24112</v>
      </c>
      <c r="T73" s="99">
        <v>24112</v>
      </c>
      <c r="U73" s="92">
        <v>54209500</v>
      </c>
      <c r="V73" s="92">
        <v>0</v>
      </c>
      <c r="W73" s="92">
        <v>0</v>
      </c>
      <c r="Y73" s="69"/>
      <c r="Z73" s="69"/>
      <c r="AA73" s="69"/>
    </row>
    <row r="74" spans="1:27" s="6" customFormat="1" x14ac:dyDescent="0.2">
      <c r="A74" s="8" t="s">
        <v>196</v>
      </c>
      <c r="B74" s="57" t="s">
        <v>89</v>
      </c>
      <c r="C74" s="91">
        <v>58</v>
      </c>
      <c r="D74" s="91">
        <v>1017600</v>
      </c>
      <c r="E74" s="91">
        <v>0</v>
      </c>
      <c r="F74" s="91">
        <v>0</v>
      </c>
      <c r="G74" s="91">
        <v>0</v>
      </c>
      <c r="H74" s="91">
        <v>0</v>
      </c>
      <c r="I74" s="91">
        <v>1241</v>
      </c>
      <c r="J74" s="91">
        <v>4704500</v>
      </c>
      <c r="K74" s="91">
        <v>0</v>
      </c>
      <c r="L74" s="92">
        <v>0</v>
      </c>
      <c r="M74" s="92">
        <v>252</v>
      </c>
      <c r="N74" s="92">
        <v>7550000</v>
      </c>
      <c r="O74" s="92">
        <v>30</v>
      </c>
      <c r="P74" s="92">
        <v>306000</v>
      </c>
      <c r="Q74" s="92">
        <v>10931</v>
      </c>
      <c r="R74" s="99">
        <v>31815000</v>
      </c>
      <c r="S74" s="99">
        <v>39292</v>
      </c>
      <c r="T74" s="99">
        <v>0</v>
      </c>
      <c r="U74" s="92">
        <v>78562000</v>
      </c>
      <c r="V74" s="92">
        <v>0</v>
      </c>
      <c r="W74" s="92">
        <v>0</v>
      </c>
      <c r="Y74" s="69"/>
      <c r="Z74" s="69"/>
      <c r="AA74" s="69"/>
    </row>
    <row r="75" spans="1:27" s="6" customFormat="1" x14ac:dyDescent="0.2">
      <c r="A75" s="8" t="s">
        <v>90</v>
      </c>
      <c r="B75" s="57" t="s">
        <v>91</v>
      </c>
      <c r="C75" s="91">
        <v>6</v>
      </c>
      <c r="D75" s="91">
        <v>42000</v>
      </c>
      <c r="E75" s="91">
        <v>24</v>
      </c>
      <c r="F75" s="91">
        <v>328000</v>
      </c>
      <c r="G75" s="91">
        <v>0</v>
      </c>
      <c r="H75" s="91">
        <v>0</v>
      </c>
      <c r="I75" s="91">
        <v>125</v>
      </c>
      <c r="J75" s="91">
        <v>99200</v>
      </c>
      <c r="K75" s="91">
        <v>3</v>
      </c>
      <c r="L75" s="92">
        <v>213035</v>
      </c>
      <c r="M75" s="92">
        <v>19</v>
      </c>
      <c r="N75" s="92">
        <v>380000</v>
      </c>
      <c r="O75" s="92">
        <v>0</v>
      </c>
      <c r="P75" s="92">
        <v>0</v>
      </c>
      <c r="Q75" s="92">
        <v>0</v>
      </c>
      <c r="R75" s="99">
        <v>0</v>
      </c>
      <c r="S75" s="99">
        <v>70181</v>
      </c>
      <c r="T75" s="99">
        <v>123174</v>
      </c>
      <c r="U75" s="92">
        <v>56783957</v>
      </c>
      <c r="V75" s="92">
        <v>0</v>
      </c>
      <c r="W75" s="92">
        <v>0</v>
      </c>
      <c r="Y75" s="69"/>
      <c r="Z75" s="69"/>
      <c r="AA75" s="69"/>
    </row>
    <row r="76" spans="1:27" s="6" customFormat="1" x14ac:dyDescent="0.2">
      <c r="A76" s="8" t="s">
        <v>92</v>
      </c>
      <c r="B76" s="57" t="s">
        <v>93</v>
      </c>
      <c r="C76" s="91">
        <v>3</v>
      </c>
      <c r="D76" s="91">
        <v>15000</v>
      </c>
      <c r="E76" s="91">
        <v>100</v>
      </c>
      <c r="F76" s="91">
        <v>806250</v>
      </c>
      <c r="G76" s="91">
        <v>0</v>
      </c>
      <c r="H76" s="91">
        <v>0</v>
      </c>
      <c r="I76" s="91">
        <v>38</v>
      </c>
      <c r="J76" s="91">
        <v>69500</v>
      </c>
      <c r="K76" s="91">
        <v>1</v>
      </c>
      <c r="L76" s="92">
        <v>30000</v>
      </c>
      <c r="M76" s="92">
        <v>35</v>
      </c>
      <c r="N76" s="92">
        <v>700000</v>
      </c>
      <c r="O76" s="92">
        <v>8</v>
      </c>
      <c r="P76" s="92">
        <v>240000</v>
      </c>
      <c r="Q76" s="92">
        <v>11089</v>
      </c>
      <c r="R76" s="99">
        <v>184907</v>
      </c>
      <c r="S76" s="99">
        <v>12226</v>
      </c>
      <c r="T76" s="99">
        <v>0</v>
      </c>
      <c r="U76" s="92">
        <v>29287000</v>
      </c>
      <c r="V76" s="92">
        <v>0</v>
      </c>
      <c r="W76" s="92">
        <v>0</v>
      </c>
      <c r="Y76" s="69"/>
      <c r="AA76" s="69"/>
    </row>
    <row r="77" spans="1:27" x14ac:dyDescent="0.2">
      <c r="A77" s="11" t="s">
        <v>51</v>
      </c>
      <c r="B77" s="57" t="s">
        <v>4</v>
      </c>
      <c r="C77" s="91">
        <v>1</v>
      </c>
      <c r="D77" s="91">
        <v>10000</v>
      </c>
      <c r="E77" s="91">
        <v>0</v>
      </c>
      <c r="F77" s="91">
        <v>0</v>
      </c>
      <c r="G77" s="91">
        <v>0</v>
      </c>
      <c r="H77" s="91">
        <v>0</v>
      </c>
      <c r="I77" s="91">
        <v>0</v>
      </c>
      <c r="J77" s="91">
        <v>0</v>
      </c>
      <c r="K77" s="91">
        <v>0</v>
      </c>
      <c r="L77" s="92">
        <v>0</v>
      </c>
      <c r="M77" s="92">
        <v>34</v>
      </c>
      <c r="N77" s="92">
        <v>510000</v>
      </c>
      <c r="O77" s="92">
        <v>2</v>
      </c>
      <c r="P77" s="92">
        <v>34000</v>
      </c>
      <c r="Q77" s="92">
        <v>0</v>
      </c>
      <c r="R77" s="99">
        <v>0</v>
      </c>
      <c r="S77" s="99">
        <v>2335</v>
      </c>
      <c r="T77" s="99">
        <v>2335</v>
      </c>
      <c r="U77" s="92">
        <v>2335000</v>
      </c>
      <c r="V77" s="92">
        <v>0</v>
      </c>
      <c r="W77" s="92">
        <v>0</v>
      </c>
      <c r="Y77" s="70"/>
      <c r="Z77" s="70"/>
      <c r="AA77" s="70"/>
    </row>
    <row r="78" spans="1:27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2">
        <v>0</v>
      </c>
      <c r="M78" s="92">
        <v>28</v>
      </c>
      <c r="N78" s="92">
        <v>840000</v>
      </c>
      <c r="O78" s="92">
        <v>0</v>
      </c>
      <c r="P78" s="92">
        <v>0</v>
      </c>
      <c r="Q78" s="92">
        <v>0</v>
      </c>
      <c r="R78" s="99">
        <v>0</v>
      </c>
      <c r="S78" s="99">
        <v>3042</v>
      </c>
      <c r="T78" s="99">
        <v>3042</v>
      </c>
      <c r="U78" s="92">
        <v>4542000</v>
      </c>
      <c r="V78" s="92">
        <v>0</v>
      </c>
      <c r="W78" s="92">
        <v>0</v>
      </c>
      <c r="Y78" s="70"/>
      <c r="Z78" s="70"/>
      <c r="AA78" s="70"/>
    </row>
    <row r="79" spans="1:27" x14ac:dyDescent="0.2">
      <c r="A79" s="11" t="s">
        <v>53</v>
      </c>
      <c r="B79" s="57" t="s">
        <v>6</v>
      </c>
      <c r="C79" s="91">
        <v>4</v>
      </c>
      <c r="D79" s="91">
        <v>20000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2">
        <v>0</v>
      </c>
      <c r="M79" s="92">
        <v>36</v>
      </c>
      <c r="N79" s="92">
        <v>735000</v>
      </c>
      <c r="O79" s="92">
        <v>0</v>
      </c>
      <c r="P79" s="92">
        <v>0</v>
      </c>
      <c r="Q79" s="92">
        <v>0</v>
      </c>
      <c r="R79" s="99">
        <v>0</v>
      </c>
      <c r="S79" s="99">
        <v>4074</v>
      </c>
      <c r="T79" s="99">
        <v>6037</v>
      </c>
      <c r="U79" s="92">
        <v>4694106</v>
      </c>
      <c r="V79" s="92">
        <v>0</v>
      </c>
      <c r="W79" s="92">
        <v>0</v>
      </c>
      <c r="Y79" s="70"/>
      <c r="Z79" s="70"/>
      <c r="AA79" s="70"/>
    </row>
    <row r="80" spans="1:27" x14ac:dyDescent="0.2">
      <c r="A80" s="11" t="s">
        <v>54</v>
      </c>
      <c r="B80" s="57" t="s">
        <v>7</v>
      </c>
      <c r="C80" s="91">
        <v>64</v>
      </c>
      <c r="D80" s="91">
        <v>128000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2</v>
      </c>
      <c r="L80" s="92">
        <v>60000</v>
      </c>
      <c r="M80" s="92">
        <v>55</v>
      </c>
      <c r="N80" s="92">
        <v>1100000</v>
      </c>
      <c r="O80" s="92">
        <v>0</v>
      </c>
      <c r="P80" s="92">
        <v>0</v>
      </c>
      <c r="Q80" s="92">
        <v>0</v>
      </c>
      <c r="R80" s="99">
        <v>0</v>
      </c>
      <c r="S80" s="99">
        <v>16322</v>
      </c>
      <c r="T80" s="99">
        <v>16322</v>
      </c>
      <c r="U80" s="92">
        <v>18331500</v>
      </c>
      <c r="V80" s="92">
        <v>0</v>
      </c>
      <c r="W80" s="92">
        <v>0</v>
      </c>
      <c r="Y80" s="70"/>
      <c r="Z80" s="70"/>
      <c r="AA80" s="70"/>
    </row>
    <row r="81" spans="1:27" x14ac:dyDescent="0.2">
      <c r="A81" s="11" t="s">
        <v>55</v>
      </c>
      <c r="B81" s="57" t="s">
        <v>8</v>
      </c>
      <c r="C81" s="91">
        <v>1</v>
      </c>
      <c r="D81" s="91">
        <v>10000</v>
      </c>
      <c r="E81" s="91">
        <v>3</v>
      </c>
      <c r="F81" s="91">
        <v>46350</v>
      </c>
      <c r="G81" s="91">
        <v>0</v>
      </c>
      <c r="H81" s="91">
        <v>0</v>
      </c>
      <c r="I81" s="91">
        <v>33</v>
      </c>
      <c r="J81" s="91">
        <v>16500</v>
      </c>
      <c r="K81" s="91">
        <v>7</v>
      </c>
      <c r="L81" s="92">
        <v>699750</v>
      </c>
      <c r="M81" s="92">
        <v>42</v>
      </c>
      <c r="N81" s="92">
        <v>1260000</v>
      </c>
      <c r="O81" s="92">
        <v>0</v>
      </c>
      <c r="P81" s="92">
        <v>0</v>
      </c>
      <c r="Q81" s="92">
        <v>0</v>
      </c>
      <c r="R81" s="99">
        <v>0</v>
      </c>
      <c r="S81" s="99">
        <v>0</v>
      </c>
      <c r="T81" s="99">
        <v>1516</v>
      </c>
      <c r="U81" s="92">
        <v>1669060</v>
      </c>
      <c r="V81" s="92">
        <v>0</v>
      </c>
      <c r="W81" s="92">
        <v>0</v>
      </c>
      <c r="Z81" s="70"/>
      <c r="AA81" s="70"/>
    </row>
    <row r="82" spans="1:27" x14ac:dyDescent="0.2">
      <c r="A82" s="11" t="s">
        <v>56</v>
      </c>
      <c r="B82" s="57" t="s">
        <v>9</v>
      </c>
      <c r="C82" s="91">
        <v>22</v>
      </c>
      <c r="D82" s="91">
        <v>110000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5</v>
      </c>
      <c r="L82" s="92">
        <v>499000</v>
      </c>
      <c r="M82" s="92">
        <v>67</v>
      </c>
      <c r="N82" s="92">
        <v>815000</v>
      </c>
      <c r="O82" s="92">
        <v>0</v>
      </c>
      <c r="P82" s="92">
        <v>0</v>
      </c>
      <c r="Q82" s="92">
        <v>0</v>
      </c>
      <c r="R82" s="99">
        <v>0</v>
      </c>
      <c r="S82" s="99">
        <v>5107</v>
      </c>
      <c r="T82" s="99">
        <v>9902</v>
      </c>
      <c r="U82" s="92">
        <v>4082935</v>
      </c>
      <c r="V82" s="92">
        <v>0</v>
      </c>
      <c r="W82" s="92">
        <v>0</v>
      </c>
      <c r="Y82" s="70"/>
      <c r="Z82" s="70"/>
      <c r="AA82" s="70"/>
    </row>
    <row r="83" spans="1:27" x14ac:dyDescent="0.2">
      <c r="A83" s="11" t="s">
        <v>57</v>
      </c>
      <c r="B83" s="57" t="s">
        <v>10</v>
      </c>
      <c r="C83" s="91">
        <v>5</v>
      </c>
      <c r="D83" s="91">
        <v>30000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2">
        <v>0</v>
      </c>
      <c r="M83" s="92">
        <v>27</v>
      </c>
      <c r="N83" s="92">
        <v>274000</v>
      </c>
      <c r="O83" s="92">
        <v>0</v>
      </c>
      <c r="P83" s="92">
        <v>0</v>
      </c>
      <c r="Q83" s="92">
        <v>0</v>
      </c>
      <c r="R83" s="99">
        <v>0</v>
      </c>
      <c r="S83" s="99">
        <v>1696</v>
      </c>
      <c r="T83" s="99">
        <v>1696</v>
      </c>
      <c r="U83" s="92">
        <v>1696000</v>
      </c>
      <c r="V83" s="92">
        <v>0</v>
      </c>
      <c r="W83" s="92">
        <v>0</v>
      </c>
      <c r="Y83" s="70"/>
      <c r="Z83" s="70"/>
      <c r="AA83" s="70"/>
    </row>
    <row r="84" spans="1:27" x14ac:dyDescent="0.2">
      <c r="A84" s="11" t="s">
        <v>58</v>
      </c>
      <c r="B84" s="57" t="s">
        <v>11</v>
      </c>
      <c r="C84" s="91">
        <v>4</v>
      </c>
      <c r="D84" s="91">
        <v>20000</v>
      </c>
      <c r="E84" s="91">
        <v>27</v>
      </c>
      <c r="F84" s="91">
        <v>279674</v>
      </c>
      <c r="G84" s="91">
        <v>2116</v>
      </c>
      <c r="H84" s="91">
        <v>1392348</v>
      </c>
      <c r="I84" s="91">
        <v>0</v>
      </c>
      <c r="J84" s="91">
        <v>0</v>
      </c>
      <c r="K84" s="91">
        <v>7</v>
      </c>
      <c r="L84" s="92">
        <v>690000</v>
      </c>
      <c r="M84" s="92">
        <v>39</v>
      </c>
      <c r="N84" s="92">
        <v>432500</v>
      </c>
      <c r="O84" s="92">
        <v>6</v>
      </c>
      <c r="P84" s="92">
        <v>120000</v>
      </c>
      <c r="Q84" s="92">
        <v>1223</v>
      </c>
      <c r="R84" s="99">
        <v>3476583</v>
      </c>
      <c r="S84" s="99">
        <v>7354</v>
      </c>
      <c r="T84" s="99">
        <v>7354</v>
      </c>
      <c r="U84" s="92">
        <v>11024000</v>
      </c>
      <c r="V84" s="92">
        <v>0</v>
      </c>
      <c r="W84" s="92">
        <v>0</v>
      </c>
    </row>
    <row r="85" spans="1:27" x14ac:dyDescent="0.2">
      <c r="A85" s="11" t="s">
        <v>59</v>
      </c>
      <c r="B85" s="57" t="s">
        <v>12</v>
      </c>
      <c r="C85" s="91">
        <v>5</v>
      </c>
      <c r="D85" s="91">
        <v>50000</v>
      </c>
      <c r="E85" s="91">
        <v>0</v>
      </c>
      <c r="F85" s="91">
        <v>0</v>
      </c>
      <c r="G85" s="91">
        <v>0</v>
      </c>
      <c r="H85" s="91">
        <v>0</v>
      </c>
      <c r="I85" s="91">
        <v>12</v>
      </c>
      <c r="J85" s="91">
        <v>22500</v>
      </c>
      <c r="K85" s="91">
        <v>3</v>
      </c>
      <c r="L85" s="92">
        <v>280000</v>
      </c>
      <c r="M85" s="92">
        <v>6</v>
      </c>
      <c r="N85" s="92">
        <v>30000</v>
      </c>
      <c r="O85" s="92">
        <v>0</v>
      </c>
      <c r="P85" s="92">
        <v>0</v>
      </c>
      <c r="Q85" s="92">
        <v>0</v>
      </c>
      <c r="R85" s="99">
        <v>0</v>
      </c>
      <c r="S85" s="99">
        <v>10</v>
      </c>
      <c r="T85" s="99">
        <v>10</v>
      </c>
      <c r="U85" s="92">
        <v>55000</v>
      </c>
      <c r="V85" s="92">
        <v>0</v>
      </c>
      <c r="W85" s="92">
        <v>0</v>
      </c>
      <c r="Y85" s="70"/>
      <c r="Z85" s="70"/>
      <c r="AA85" s="70"/>
    </row>
    <row r="86" spans="1:27" x14ac:dyDescent="0.2">
      <c r="A86" s="11" t="s">
        <v>60</v>
      </c>
      <c r="B86" s="57" t="s">
        <v>13</v>
      </c>
      <c r="C86" s="107">
        <v>27</v>
      </c>
      <c r="D86" s="107">
        <v>160000</v>
      </c>
      <c r="E86" s="107">
        <v>0</v>
      </c>
      <c r="F86" s="107">
        <v>0</v>
      </c>
      <c r="G86" s="107">
        <v>0</v>
      </c>
      <c r="H86" s="107">
        <v>0</v>
      </c>
      <c r="I86" s="107">
        <v>0</v>
      </c>
      <c r="J86" s="107">
        <v>0</v>
      </c>
      <c r="K86" s="107">
        <v>2</v>
      </c>
      <c r="L86" s="107">
        <v>146050</v>
      </c>
      <c r="M86" s="92">
        <v>65</v>
      </c>
      <c r="N86" s="92">
        <v>1289938</v>
      </c>
      <c r="O86" s="92">
        <v>0</v>
      </c>
      <c r="P86" s="92">
        <v>0</v>
      </c>
      <c r="Q86" s="92">
        <v>0</v>
      </c>
      <c r="R86" s="99">
        <v>0</v>
      </c>
      <c r="S86" s="99">
        <v>6923</v>
      </c>
      <c r="T86" s="99">
        <v>6923</v>
      </c>
      <c r="U86" s="92">
        <v>5539200</v>
      </c>
      <c r="V86" s="92">
        <v>0</v>
      </c>
      <c r="W86" s="92">
        <v>0</v>
      </c>
    </row>
    <row r="87" spans="1:27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3</v>
      </c>
      <c r="F87" s="91">
        <v>29925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2">
        <v>0</v>
      </c>
      <c r="M87" s="92">
        <v>0</v>
      </c>
      <c r="N87" s="92">
        <v>0</v>
      </c>
      <c r="O87" s="92">
        <v>0</v>
      </c>
      <c r="P87" s="92">
        <v>0</v>
      </c>
      <c r="Q87" s="92">
        <v>0</v>
      </c>
      <c r="R87" s="99">
        <v>0</v>
      </c>
      <c r="S87" s="99">
        <v>0</v>
      </c>
      <c r="T87" s="99">
        <v>0</v>
      </c>
      <c r="U87" s="92">
        <v>0</v>
      </c>
      <c r="V87" s="92">
        <v>0</v>
      </c>
      <c r="W87" s="92">
        <v>0</v>
      </c>
      <c r="Y87" s="70"/>
      <c r="Z87" s="70"/>
      <c r="AA87" s="70"/>
    </row>
    <row r="88" spans="1:27" x14ac:dyDescent="0.2">
      <c r="A88" s="11" t="s">
        <v>62</v>
      </c>
      <c r="B88" s="57" t="s">
        <v>15</v>
      </c>
      <c r="C88" s="91">
        <v>2</v>
      </c>
      <c r="D88" s="91">
        <v>10000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2">
        <v>0</v>
      </c>
      <c r="M88" s="92">
        <v>17</v>
      </c>
      <c r="N88" s="92">
        <v>425000</v>
      </c>
      <c r="O88" s="92">
        <v>0</v>
      </c>
      <c r="P88" s="92">
        <v>0</v>
      </c>
      <c r="Q88" s="92">
        <v>0</v>
      </c>
      <c r="R88" s="99">
        <v>0</v>
      </c>
      <c r="S88" s="99">
        <v>4020</v>
      </c>
      <c r="T88" s="99">
        <v>5871</v>
      </c>
      <c r="U88" s="92">
        <v>11222400</v>
      </c>
      <c r="V88" s="92">
        <v>0</v>
      </c>
      <c r="W88" s="92">
        <v>0</v>
      </c>
      <c r="Y88" s="70"/>
      <c r="Z88" s="70"/>
      <c r="AA88" s="70"/>
    </row>
    <row r="89" spans="1:27" x14ac:dyDescent="0.2">
      <c r="A89" s="11" t="s">
        <v>63</v>
      </c>
      <c r="B89" s="57" t="s">
        <v>16</v>
      </c>
      <c r="C89" s="91">
        <v>2</v>
      </c>
      <c r="D89" s="91">
        <v>40000</v>
      </c>
      <c r="E89" s="91">
        <v>42</v>
      </c>
      <c r="F89" s="91">
        <v>63000</v>
      </c>
      <c r="G89" s="91">
        <v>1019</v>
      </c>
      <c r="H89" s="91">
        <v>10091000</v>
      </c>
      <c r="I89" s="91">
        <v>32</v>
      </c>
      <c r="J89" s="91">
        <v>96000</v>
      </c>
      <c r="K89" s="91">
        <v>0</v>
      </c>
      <c r="L89" s="92">
        <v>0</v>
      </c>
      <c r="M89" s="92">
        <v>21</v>
      </c>
      <c r="N89" s="92">
        <v>620000</v>
      </c>
      <c r="O89" s="92">
        <v>0</v>
      </c>
      <c r="P89" s="92">
        <v>0</v>
      </c>
      <c r="Q89" s="92">
        <v>0</v>
      </c>
      <c r="R89" s="99">
        <v>0</v>
      </c>
      <c r="S89" s="99">
        <v>473</v>
      </c>
      <c r="T89" s="99">
        <v>1626</v>
      </c>
      <c r="U89" s="92">
        <v>1034009</v>
      </c>
      <c r="V89" s="92">
        <v>0</v>
      </c>
      <c r="W89" s="92">
        <v>0</v>
      </c>
      <c r="Y89" s="70"/>
      <c r="Z89" s="70"/>
      <c r="AA89" s="70"/>
    </row>
    <row r="90" spans="1:27" x14ac:dyDescent="0.2">
      <c r="A90" s="11" t="s">
        <v>64</v>
      </c>
      <c r="B90" s="57" t="s">
        <v>17</v>
      </c>
      <c r="C90" s="91">
        <v>6</v>
      </c>
      <c r="D90" s="91">
        <v>36000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1</v>
      </c>
      <c r="L90" s="92">
        <v>95550</v>
      </c>
      <c r="M90" s="92">
        <v>8</v>
      </c>
      <c r="N90" s="92">
        <v>87000</v>
      </c>
      <c r="O90" s="92">
        <v>0</v>
      </c>
      <c r="P90" s="92">
        <v>0</v>
      </c>
      <c r="Q90" s="92">
        <v>0</v>
      </c>
      <c r="R90" s="99">
        <v>0</v>
      </c>
      <c r="S90" s="99">
        <v>2540</v>
      </c>
      <c r="T90" s="99">
        <v>4281</v>
      </c>
      <c r="U90" s="92">
        <v>6846600</v>
      </c>
      <c r="V90" s="92">
        <v>0</v>
      </c>
      <c r="W90" s="92">
        <v>0</v>
      </c>
      <c r="AA90" s="70"/>
    </row>
    <row r="91" spans="1:27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2">
        <v>0</v>
      </c>
      <c r="M91" s="92">
        <v>0</v>
      </c>
      <c r="N91" s="92">
        <v>0</v>
      </c>
      <c r="O91" s="92">
        <v>0</v>
      </c>
      <c r="P91" s="92">
        <v>0</v>
      </c>
      <c r="Q91" s="92">
        <v>0</v>
      </c>
      <c r="R91" s="99">
        <v>0</v>
      </c>
      <c r="S91" s="99">
        <v>251</v>
      </c>
      <c r="T91" s="99">
        <v>251</v>
      </c>
      <c r="U91" s="92">
        <v>753000</v>
      </c>
      <c r="V91" s="92">
        <v>0</v>
      </c>
      <c r="W91" s="92">
        <v>0</v>
      </c>
    </row>
    <row r="92" spans="1:27" x14ac:dyDescent="0.2">
      <c r="A92" s="12" t="s">
        <v>66</v>
      </c>
      <c r="B92" s="58" t="s">
        <v>19</v>
      </c>
      <c r="C92" s="96">
        <v>27</v>
      </c>
      <c r="D92" s="96">
        <v>54000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7">
        <v>0</v>
      </c>
      <c r="M92" s="97">
        <v>0</v>
      </c>
      <c r="N92" s="97">
        <v>0</v>
      </c>
      <c r="O92" s="97">
        <v>0</v>
      </c>
      <c r="P92" s="97">
        <v>0</v>
      </c>
      <c r="Q92" s="97">
        <v>0</v>
      </c>
      <c r="R92" s="101">
        <v>0</v>
      </c>
      <c r="S92" s="101">
        <v>134</v>
      </c>
      <c r="T92" s="101">
        <v>134</v>
      </c>
      <c r="U92" s="97">
        <v>374000</v>
      </c>
      <c r="V92" s="97">
        <v>0</v>
      </c>
      <c r="W92" s="97">
        <v>0</v>
      </c>
    </row>
    <row r="93" spans="1:27" x14ac:dyDescent="0.2">
      <c r="A93" s="59" t="s">
        <v>181</v>
      </c>
    </row>
    <row r="94" spans="1:27" x14ac:dyDescent="0.2">
      <c r="A94" t="s">
        <v>0</v>
      </c>
    </row>
    <row r="96" spans="1:27" s="60" customFormat="1" ht="20.45" customHeight="1" x14ac:dyDescent="0.2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</row>
    <row r="97" spans="1:23" s="60" customFormat="1" ht="19.5" x14ac:dyDescent="0.2">
      <c r="A97" s="86" t="s">
        <v>125</v>
      </c>
    </row>
    <row r="98" spans="1:23" s="8" customFormat="1" ht="37.15" customHeight="1" x14ac:dyDescent="0.2">
      <c r="A98" s="133" t="s">
        <v>193</v>
      </c>
      <c r="B98" s="134"/>
      <c r="C98" s="139" t="s">
        <v>131</v>
      </c>
      <c r="D98" s="139"/>
      <c r="E98" s="139" t="s">
        <v>132</v>
      </c>
      <c r="F98" s="139"/>
      <c r="G98" s="139" t="s">
        <v>133</v>
      </c>
      <c r="H98" s="139"/>
      <c r="I98" s="140" t="s">
        <v>134</v>
      </c>
      <c r="J98" s="141"/>
      <c r="K98" s="139" t="s">
        <v>136</v>
      </c>
      <c r="L98" s="139"/>
      <c r="M98" s="139" t="s">
        <v>137</v>
      </c>
      <c r="N98" s="139"/>
      <c r="O98" s="139" t="s">
        <v>139</v>
      </c>
      <c r="P98" s="139"/>
      <c r="Q98" s="139" t="s">
        <v>140</v>
      </c>
      <c r="R98" s="139"/>
      <c r="S98" s="140" t="s">
        <v>141</v>
      </c>
      <c r="T98" s="142"/>
      <c r="U98" s="141"/>
      <c r="V98" s="139" t="s">
        <v>142</v>
      </c>
      <c r="W98" s="140"/>
    </row>
    <row r="99" spans="1:23" s="8" customFormat="1" ht="13.9" customHeight="1" x14ac:dyDescent="0.2">
      <c r="A99" s="135"/>
      <c r="B99" s="136"/>
      <c r="C99" s="109" t="s">
        <v>47</v>
      </c>
      <c r="D99" s="109" t="s">
        <v>143</v>
      </c>
      <c r="E99" s="109" t="s">
        <v>48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15" t="s">
        <v>129</v>
      </c>
      <c r="L99" s="115" t="s">
        <v>147</v>
      </c>
      <c r="M99" s="115" t="s">
        <v>49</v>
      </c>
      <c r="N99" s="115" t="s">
        <v>148</v>
      </c>
      <c r="O99" s="109" t="s">
        <v>48</v>
      </c>
      <c r="P99" s="115" t="s">
        <v>149</v>
      </c>
      <c r="Q99" s="109" t="s">
        <v>48</v>
      </c>
      <c r="R99" s="115" t="s">
        <v>150</v>
      </c>
      <c r="S99" s="109" t="s">
        <v>50</v>
      </c>
      <c r="T99" s="109" t="s">
        <v>48</v>
      </c>
      <c r="U99" s="115" t="s">
        <v>151</v>
      </c>
      <c r="V99" s="109" t="s">
        <v>48</v>
      </c>
      <c r="W99" s="119" t="s">
        <v>152</v>
      </c>
    </row>
    <row r="100" spans="1:23" s="20" customFormat="1" ht="34.15" customHeight="1" x14ac:dyDescent="0.2">
      <c r="A100" s="137"/>
      <c r="B100" s="138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2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x14ac:dyDescent="0.2">
      <c r="A101" s="79" t="s">
        <v>96</v>
      </c>
      <c r="B101" s="56" t="s">
        <v>3</v>
      </c>
      <c r="C101" s="111">
        <v>231</v>
      </c>
      <c r="D101" s="111">
        <v>2048400</v>
      </c>
      <c r="E101" s="111">
        <v>129</v>
      </c>
      <c r="F101" s="111">
        <v>1321824</v>
      </c>
      <c r="G101" s="111">
        <v>3</v>
      </c>
      <c r="H101" s="111">
        <v>30000</v>
      </c>
      <c r="I101" s="111">
        <v>1509</v>
      </c>
      <c r="J101" s="111">
        <v>4985100</v>
      </c>
      <c r="K101" s="111">
        <v>49</v>
      </c>
      <c r="L101" s="104">
        <v>3916307</v>
      </c>
      <c r="M101" s="104">
        <v>807</v>
      </c>
      <c r="N101" s="104">
        <v>20309900</v>
      </c>
      <c r="O101" s="104">
        <v>102</v>
      </c>
      <c r="P101" s="104">
        <v>1853968</v>
      </c>
      <c r="Q101" s="104">
        <v>14449</v>
      </c>
      <c r="R101" s="112">
        <v>3742200</v>
      </c>
      <c r="S101" s="112">
        <v>0</v>
      </c>
      <c r="T101" s="112">
        <v>0</v>
      </c>
      <c r="U101" s="104">
        <v>0</v>
      </c>
      <c r="V101" s="104">
        <v>61</v>
      </c>
      <c r="W101" s="104">
        <v>50250</v>
      </c>
    </row>
    <row r="102" spans="1:23" s="6" customFormat="1" x14ac:dyDescent="0.2">
      <c r="A102" s="8" t="s">
        <v>84</v>
      </c>
      <c r="B102" s="57" t="s">
        <v>85</v>
      </c>
      <c r="C102" s="91">
        <v>2</v>
      </c>
      <c r="D102" s="91">
        <v>40800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2">
        <v>0</v>
      </c>
      <c r="M102" s="92">
        <v>35</v>
      </c>
      <c r="N102" s="92">
        <v>1030000</v>
      </c>
      <c r="O102" s="92">
        <v>28</v>
      </c>
      <c r="P102" s="92">
        <v>571200</v>
      </c>
      <c r="Q102" s="92">
        <v>0</v>
      </c>
      <c r="R102" s="99">
        <v>0</v>
      </c>
      <c r="S102" s="99">
        <v>0</v>
      </c>
      <c r="T102" s="99">
        <v>0</v>
      </c>
      <c r="U102" s="92">
        <v>0</v>
      </c>
      <c r="V102" s="92">
        <v>0</v>
      </c>
      <c r="W102" s="92">
        <v>0</v>
      </c>
    </row>
    <row r="103" spans="1:23" s="6" customFormat="1" x14ac:dyDescent="0.2">
      <c r="A103" s="8" t="s">
        <v>86</v>
      </c>
      <c r="B103" s="57" t="s">
        <v>87</v>
      </c>
      <c r="C103" s="91">
        <v>16</v>
      </c>
      <c r="D103" s="91">
        <v>16000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22</v>
      </c>
      <c r="L103" s="92">
        <v>1793310</v>
      </c>
      <c r="M103" s="92">
        <v>158</v>
      </c>
      <c r="N103" s="92">
        <v>6140000</v>
      </c>
      <c r="O103" s="92">
        <v>0</v>
      </c>
      <c r="P103" s="92">
        <v>0</v>
      </c>
      <c r="Q103" s="92">
        <v>4427</v>
      </c>
      <c r="R103" s="99">
        <v>3555500</v>
      </c>
      <c r="S103" s="99">
        <v>0</v>
      </c>
      <c r="T103" s="99">
        <v>0</v>
      </c>
      <c r="U103" s="92">
        <v>0</v>
      </c>
      <c r="V103" s="92">
        <v>59</v>
      </c>
      <c r="W103" s="92">
        <v>44250</v>
      </c>
    </row>
    <row r="104" spans="1:23" s="6" customFormat="1" x14ac:dyDescent="0.2">
      <c r="A104" s="8" t="s">
        <v>195</v>
      </c>
      <c r="B104" s="57" t="s">
        <v>88</v>
      </c>
      <c r="C104" s="91">
        <v>20</v>
      </c>
      <c r="D104" s="91">
        <v>200000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9">
        <v>0</v>
      </c>
      <c r="S104" s="99">
        <v>0</v>
      </c>
      <c r="T104" s="99">
        <v>0</v>
      </c>
      <c r="U104" s="92">
        <v>0</v>
      </c>
      <c r="V104" s="92">
        <v>0</v>
      </c>
      <c r="W104" s="92">
        <v>0</v>
      </c>
    </row>
    <row r="105" spans="1:23" s="6" customFormat="1" x14ac:dyDescent="0.2">
      <c r="A105" s="8" t="s">
        <v>196</v>
      </c>
      <c r="B105" s="57" t="s">
        <v>89</v>
      </c>
      <c r="C105" s="91">
        <v>58</v>
      </c>
      <c r="D105" s="91">
        <v>1049600</v>
      </c>
      <c r="E105" s="91">
        <v>0</v>
      </c>
      <c r="F105" s="91">
        <v>0</v>
      </c>
      <c r="G105" s="91">
        <v>0</v>
      </c>
      <c r="H105" s="91">
        <v>0</v>
      </c>
      <c r="I105" s="91">
        <v>1229</v>
      </c>
      <c r="J105" s="91">
        <v>4664500</v>
      </c>
      <c r="K105" s="91">
        <v>0</v>
      </c>
      <c r="L105" s="92">
        <v>0</v>
      </c>
      <c r="M105" s="92">
        <v>155</v>
      </c>
      <c r="N105" s="92">
        <v>4650000</v>
      </c>
      <c r="O105" s="92">
        <v>28</v>
      </c>
      <c r="P105" s="92">
        <v>285600</v>
      </c>
      <c r="Q105" s="92">
        <v>0</v>
      </c>
      <c r="R105" s="99">
        <v>0</v>
      </c>
      <c r="S105" s="99">
        <v>0</v>
      </c>
      <c r="T105" s="99">
        <v>0</v>
      </c>
      <c r="U105" s="92">
        <v>0</v>
      </c>
      <c r="V105" s="92">
        <v>0</v>
      </c>
      <c r="W105" s="92">
        <v>0</v>
      </c>
    </row>
    <row r="106" spans="1:23" s="6" customFormat="1" x14ac:dyDescent="0.2">
      <c r="A106" s="8" t="s">
        <v>90</v>
      </c>
      <c r="B106" s="57" t="s">
        <v>91</v>
      </c>
      <c r="C106" s="91">
        <v>9</v>
      </c>
      <c r="D106" s="91">
        <v>68000</v>
      </c>
      <c r="E106" s="91">
        <v>19</v>
      </c>
      <c r="F106" s="91">
        <v>274200</v>
      </c>
      <c r="G106" s="91">
        <v>0</v>
      </c>
      <c r="H106" s="91">
        <v>0</v>
      </c>
      <c r="I106" s="91">
        <v>112</v>
      </c>
      <c r="J106" s="91">
        <v>89600</v>
      </c>
      <c r="K106" s="91">
        <v>7</v>
      </c>
      <c r="L106" s="92">
        <v>614847</v>
      </c>
      <c r="M106" s="92">
        <v>17</v>
      </c>
      <c r="N106" s="92">
        <v>340000</v>
      </c>
      <c r="O106" s="92">
        <v>0</v>
      </c>
      <c r="P106" s="92">
        <v>0</v>
      </c>
      <c r="Q106" s="92">
        <v>0</v>
      </c>
      <c r="R106" s="99">
        <v>0</v>
      </c>
      <c r="S106" s="99">
        <v>0</v>
      </c>
      <c r="T106" s="99">
        <v>0</v>
      </c>
      <c r="U106" s="92">
        <v>0</v>
      </c>
      <c r="V106" s="92">
        <v>0</v>
      </c>
      <c r="W106" s="92">
        <v>0</v>
      </c>
    </row>
    <row r="107" spans="1:23" s="6" customFormat="1" x14ac:dyDescent="0.2">
      <c r="A107" s="8" t="s">
        <v>92</v>
      </c>
      <c r="B107" s="57" t="s">
        <v>93</v>
      </c>
      <c r="C107" s="91">
        <v>6</v>
      </c>
      <c r="D107" s="91">
        <v>30000</v>
      </c>
      <c r="E107" s="91">
        <v>78</v>
      </c>
      <c r="F107" s="91">
        <v>675074</v>
      </c>
      <c r="G107" s="91">
        <v>3</v>
      </c>
      <c r="H107" s="91">
        <v>30000</v>
      </c>
      <c r="I107" s="91">
        <v>36</v>
      </c>
      <c r="J107" s="91">
        <v>66000</v>
      </c>
      <c r="K107" s="91">
        <v>1</v>
      </c>
      <c r="L107" s="92">
        <v>30000</v>
      </c>
      <c r="M107" s="92">
        <v>36</v>
      </c>
      <c r="N107" s="92">
        <v>720000</v>
      </c>
      <c r="O107" s="92">
        <v>8</v>
      </c>
      <c r="P107" s="92">
        <v>240000</v>
      </c>
      <c r="Q107" s="92">
        <v>10019</v>
      </c>
      <c r="R107" s="99">
        <v>172300</v>
      </c>
      <c r="S107" s="99">
        <v>0</v>
      </c>
      <c r="T107" s="99">
        <v>0</v>
      </c>
      <c r="U107" s="92">
        <v>0</v>
      </c>
      <c r="V107" s="92">
        <v>0</v>
      </c>
      <c r="W107" s="92">
        <v>0</v>
      </c>
    </row>
    <row r="108" spans="1:23" x14ac:dyDescent="0.2">
      <c r="A108" s="11" t="s">
        <v>51</v>
      </c>
      <c r="B108" s="57" t="s">
        <v>4</v>
      </c>
      <c r="C108" s="91">
        <v>2</v>
      </c>
      <c r="D108" s="91">
        <v>20000</v>
      </c>
      <c r="E108" s="91">
        <v>0</v>
      </c>
      <c r="F108" s="91">
        <v>0</v>
      </c>
      <c r="G108" s="91">
        <v>0</v>
      </c>
      <c r="H108" s="91">
        <v>0</v>
      </c>
      <c r="I108" s="91">
        <v>0</v>
      </c>
      <c r="J108" s="91">
        <v>0</v>
      </c>
      <c r="K108" s="91">
        <v>3</v>
      </c>
      <c r="L108" s="92">
        <v>278750</v>
      </c>
      <c r="M108" s="92">
        <v>30</v>
      </c>
      <c r="N108" s="92">
        <v>525000</v>
      </c>
      <c r="O108" s="92">
        <v>5</v>
      </c>
      <c r="P108" s="92">
        <v>85000</v>
      </c>
      <c r="Q108" s="92">
        <v>0</v>
      </c>
      <c r="R108" s="99">
        <v>0</v>
      </c>
      <c r="S108" s="99">
        <v>0</v>
      </c>
      <c r="T108" s="99">
        <v>0</v>
      </c>
      <c r="U108" s="92">
        <v>0</v>
      </c>
      <c r="V108" s="92">
        <v>0</v>
      </c>
      <c r="W108" s="92">
        <v>0</v>
      </c>
    </row>
    <row r="109" spans="1:23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0</v>
      </c>
      <c r="J109" s="91">
        <v>0</v>
      </c>
      <c r="K109" s="91">
        <v>0</v>
      </c>
      <c r="L109" s="92">
        <v>0</v>
      </c>
      <c r="M109" s="92">
        <v>25</v>
      </c>
      <c r="N109" s="92">
        <v>741000</v>
      </c>
      <c r="O109" s="92">
        <v>0</v>
      </c>
      <c r="P109" s="92">
        <v>0</v>
      </c>
      <c r="Q109" s="92">
        <v>0</v>
      </c>
      <c r="R109" s="99">
        <v>0</v>
      </c>
      <c r="S109" s="99">
        <v>0</v>
      </c>
      <c r="T109" s="99">
        <v>0</v>
      </c>
      <c r="U109" s="92">
        <v>0</v>
      </c>
      <c r="V109" s="92">
        <v>0</v>
      </c>
      <c r="W109" s="92">
        <v>0</v>
      </c>
    </row>
    <row r="110" spans="1:23" x14ac:dyDescent="0.2">
      <c r="A110" s="11" t="s">
        <v>53</v>
      </c>
      <c r="B110" s="57" t="s">
        <v>6</v>
      </c>
      <c r="C110" s="91">
        <v>11</v>
      </c>
      <c r="D110" s="91">
        <v>55000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2">
        <v>0</v>
      </c>
      <c r="M110" s="92">
        <v>12</v>
      </c>
      <c r="N110" s="92">
        <v>240000</v>
      </c>
      <c r="O110" s="92">
        <v>0</v>
      </c>
      <c r="P110" s="92">
        <v>0</v>
      </c>
      <c r="Q110" s="92">
        <v>0</v>
      </c>
      <c r="R110" s="99">
        <v>0</v>
      </c>
      <c r="S110" s="99">
        <v>0</v>
      </c>
      <c r="T110" s="99">
        <v>0</v>
      </c>
      <c r="U110" s="92">
        <v>0</v>
      </c>
      <c r="V110" s="92">
        <v>0</v>
      </c>
      <c r="W110" s="92">
        <v>0</v>
      </c>
    </row>
    <row r="111" spans="1:23" x14ac:dyDescent="0.2">
      <c r="A111" s="11" t="s">
        <v>54</v>
      </c>
      <c r="B111" s="57" t="s">
        <v>7</v>
      </c>
      <c r="C111" s="91">
        <v>30</v>
      </c>
      <c r="D111" s="91">
        <v>60000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2</v>
      </c>
      <c r="L111" s="92">
        <v>50600</v>
      </c>
      <c r="M111" s="92">
        <v>55</v>
      </c>
      <c r="N111" s="92">
        <v>1100000</v>
      </c>
      <c r="O111" s="92">
        <v>0</v>
      </c>
      <c r="P111" s="92">
        <v>0</v>
      </c>
      <c r="Q111" s="92">
        <v>0</v>
      </c>
      <c r="R111" s="99">
        <v>0</v>
      </c>
      <c r="S111" s="99">
        <v>0</v>
      </c>
      <c r="T111" s="99">
        <v>0</v>
      </c>
      <c r="U111" s="92">
        <v>0</v>
      </c>
      <c r="V111" s="92">
        <v>0</v>
      </c>
      <c r="W111" s="92">
        <v>0</v>
      </c>
    </row>
    <row r="112" spans="1:23" x14ac:dyDescent="0.2">
      <c r="A112" s="11" t="s">
        <v>55</v>
      </c>
      <c r="B112" s="57" t="s">
        <v>8</v>
      </c>
      <c r="C112" s="91">
        <v>2</v>
      </c>
      <c r="D112" s="91">
        <v>20000</v>
      </c>
      <c r="E112" s="91">
        <v>3</v>
      </c>
      <c r="F112" s="91">
        <v>46350</v>
      </c>
      <c r="G112" s="91">
        <v>0</v>
      </c>
      <c r="H112" s="91">
        <v>0</v>
      </c>
      <c r="I112" s="91">
        <v>87</v>
      </c>
      <c r="J112" s="91">
        <v>43500</v>
      </c>
      <c r="K112" s="91">
        <v>3</v>
      </c>
      <c r="L112" s="92">
        <v>193155</v>
      </c>
      <c r="M112" s="92">
        <v>34</v>
      </c>
      <c r="N112" s="92">
        <v>1020000</v>
      </c>
      <c r="O112" s="92">
        <v>0</v>
      </c>
      <c r="P112" s="92">
        <v>0</v>
      </c>
      <c r="Q112" s="92">
        <v>0</v>
      </c>
      <c r="R112" s="99">
        <v>0</v>
      </c>
      <c r="S112" s="99">
        <v>0</v>
      </c>
      <c r="T112" s="99">
        <v>0</v>
      </c>
      <c r="U112" s="92">
        <v>0</v>
      </c>
      <c r="V112" s="92">
        <v>0</v>
      </c>
      <c r="W112" s="92">
        <v>0</v>
      </c>
    </row>
    <row r="113" spans="1:23" x14ac:dyDescent="0.2">
      <c r="A113" s="11" t="s">
        <v>56</v>
      </c>
      <c r="B113" s="57" t="s">
        <v>9</v>
      </c>
      <c r="C113" s="91">
        <v>17</v>
      </c>
      <c r="D113" s="91">
        <v>85000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7</v>
      </c>
      <c r="L113" s="92">
        <v>647645</v>
      </c>
      <c r="M113" s="92">
        <v>36</v>
      </c>
      <c r="N113" s="92">
        <v>405000</v>
      </c>
      <c r="O113" s="92">
        <v>0</v>
      </c>
      <c r="P113" s="92">
        <v>0</v>
      </c>
      <c r="Q113" s="92">
        <v>0</v>
      </c>
      <c r="R113" s="99">
        <v>0</v>
      </c>
      <c r="S113" s="99">
        <v>0</v>
      </c>
      <c r="T113" s="99">
        <v>0</v>
      </c>
      <c r="U113" s="92">
        <v>0</v>
      </c>
      <c r="V113" s="92">
        <v>0</v>
      </c>
      <c r="W113" s="92">
        <v>0</v>
      </c>
    </row>
    <row r="114" spans="1:23" x14ac:dyDescent="0.2">
      <c r="A114" s="11" t="s">
        <v>57</v>
      </c>
      <c r="B114" s="57" t="s">
        <v>10</v>
      </c>
      <c r="C114" s="91">
        <v>6</v>
      </c>
      <c r="D114" s="91">
        <v>36000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2">
        <v>0</v>
      </c>
      <c r="M114" s="92">
        <v>36</v>
      </c>
      <c r="N114" s="92">
        <v>380000</v>
      </c>
      <c r="O114" s="92">
        <v>0</v>
      </c>
      <c r="P114" s="92">
        <v>0</v>
      </c>
      <c r="Q114" s="92">
        <v>0</v>
      </c>
      <c r="R114" s="99">
        <v>0</v>
      </c>
      <c r="S114" s="99">
        <v>0</v>
      </c>
      <c r="T114" s="99">
        <v>0</v>
      </c>
      <c r="U114" s="92">
        <v>0</v>
      </c>
      <c r="V114" s="92">
        <v>0</v>
      </c>
      <c r="W114" s="92">
        <v>0</v>
      </c>
    </row>
    <row r="115" spans="1:23" x14ac:dyDescent="0.2">
      <c r="A115" s="11" t="s">
        <v>58</v>
      </c>
      <c r="B115" s="57" t="s">
        <v>11</v>
      </c>
      <c r="C115" s="91">
        <v>8</v>
      </c>
      <c r="D115" s="91">
        <v>40000</v>
      </c>
      <c r="E115" s="91">
        <v>27</v>
      </c>
      <c r="F115" s="91">
        <v>306250</v>
      </c>
      <c r="G115" s="91">
        <v>0</v>
      </c>
      <c r="H115" s="91">
        <v>0</v>
      </c>
      <c r="I115" s="91">
        <v>0</v>
      </c>
      <c r="J115" s="91">
        <v>0</v>
      </c>
      <c r="K115" s="91">
        <v>1</v>
      </c>
      <c r="L115" s="92">
        <v>30000</v>
      </c>
      <c r="M115" s="92">
        <v>37</v>
      </c>
      <c r="N115" s="92">
        <v>392100</v>
      </c>
      <c r="O115" s="92">
        <v>32</v>
      </c>
      <c r="P115" s="92">
        <v>662168</v>
      </c>
      <c r="Q115" s="92">
        <v>3</v>
      </c>
      <c r="R115" s="99">
        <v>14400</v>
      </c>
      <c r="S115" s="99">
        <v>0</v>
      </c>
      <c r="T115" s="99">
        <v>0</v>
      </c>
      <c r="U115" s="92">
        <v>0</v>
      </c>
      <c r="V115" s="92">
        <v>2</v>
      </c>
      <c r="W115" s="92">
        <v>6000</v>
      </c>
    </row>
    <row r="116" spans="1:23" x14ac:dyDescent="0.2">
      <c r="A116" s="11" t="s">
        <v>59</v>
      </c>
      <c r="B116" s="57" t="s">
        <v>12</v>
      </c>
      <c r="C116" s="91">
        <v>4</v>
      </c>
      <c r="D116" s="91">
        <v>40000</v>
      </c>
      <c r="E116" s="91">
        <v>0</v>
      </c>
      <c r="F116" s="91">
        <v>0</v>
      </c>
      <c r="G116" s="91">
        <v>0</v>
      </c>
      <c r="H116" s="91">
        <v>0</v>
      </c>
      <c r="I116" s="91">
        <v>12</v>
      </c>
      <c r="J116" s="91">
        <v>22500</v>
      </c>
      <c r="K116" s="91">
        <v>3</v>
      </c>
      <c r="L116" s="92">
        <v>278000</v>
      </c>
      <c r="M116" s="92">
        <v>22</v>
      </c>
      <c r="N116" s="92">
        <v>110000</v>
      </c>
      <c r="O116" s="92">
        <v>0</v>
      </c>
      <c r="P116" s="92">
        <v>0</v>
      </c>
      <c r="Q116" s="92">
        <v>0</v>
      </c>
      <c r="R116" s="99">
        <v>0</v>
      </c>
      <c r="S116" s="99">
        <v>0</v>
      </c>
      <c r="T116" s="99">
        <v>0</v>
      </c>
      <c r="U116" s="92">
        <v>0</v>
      </c>
      <c r="V116" s="92">
        <v>0</v>
      </c>
      <c r="W116" s="92">
        <v>0</v>
      </c>
    </row>
    <row r="117" spans="1:23" x14ac:dyDescent="0.2">
      <c r="A117" s="11" t="s">
        <v>60</v>
      </c>
      <c r="B117" s="57" t="s">
        <v>13</v>
      </c>
      <c r="C117" s="107">
        <v>27</v>
      </c>
      <c r="D117" s="107">
        <v>160000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0</v>
      </c>
      <c r="L117" s="107">
        <v>0</v>
      </c>
      <c r="M117" s="92">
        <v>62</v>
      </c>
      <c r="N117" s="92">
        <v>1227000</v>
      </c>
      <c r="O117" s="92">
        <v>0</v>
      </c>
      <c r="P117" s="92">
        <v>0</v>
      </c>
      <c r="Q117" s="92">
        <v>0</v>
      </c>
      <c r="R117" s="99">
        <v>0</v>
      </c>
      <c r="S117" s="99">
        <v>0</v>
      </c>
      <c r="T117" s="99">
        <v>0</v>
      </c>
      <c r="U117" s="92">
        <v>0</v>
      </c>
      <c r="V117" s="92">
        <v>0</v>
      </c>
      <c r="W117" s="92">
        <v>0</v>
      </c>
    </row>
    <row r="118" spans="1:23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2</v>
      </c>
      <c r="F118" s="91">
        <v>19950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2">
        <v>0</v>
      </c>
      <c r="M118" s="92">
        <v>0</v>
      </c>
      <c r="N118" s="92">
        <v>0</v>
      </c>
      <c r="O118" s="92">
        <v>1</v>
      </c>
      <c r="P118" s="92">
        <v>10000</v>
      </c>
      <c r="Q118" s="92">
        <v>0</v>
      </c>
      <c r="R118" s="99">
        <v>0</v>
      </c>
      <c r="S118" s="99">
        <v>0</v>
      </c>
      <c r="T118" s="99">
        <v>0</v>
      </c>
      <c r="U118" s="92">
        <v>0</v>
      </c>
      <c r="V118" s="92">
        <v>0</v>
      </c>
      <c r="W118" s="92">
        <v>0</v>
      </c>
    </row>
    <row r="119" spans="1:23" x14ac:dyDescent="0.2">
      <c r="A119" s="11" t="s">
        <v>62</v>
      </c>
      <c r="B119" s="57" t="s">
        <v>15</v>
      </c>
      <c r="C119" s="91">
        <v>6</v>
      </c>
      <c r="D119" s="91">
        <v>30000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2">
        <v>0</v>
      </c>
      <c r="M119" s="92">
        <v>29</v>
      </c>
      <c r="N119" s="92">
        <v>719800</v>
      </c>
      <c r="O119" s="92">
        <v>0</v>
      </c>
      <c r="P119" s="92">
        <v>0</v>
      </c>
      <c r="Q119" s="92">
        <v>0</v>
      </c>
      <c r="R119" s="99">
        <v>0</v>
      </c>
      <c r="S119" s="99">
        <v>0</v>
      </c>
      <c r="T119" s="99">
        <v>0</v>
      </c>
      <c r="U119" s="92">
        <v>0</v>
      </c>
      <c r="V119" s="92">
        <v>0</v>
      </c>
      <c r="W119" s="92">
        <v>0</v>
      </c>
    </row>
    <row r="120" spans="1:23" x14ac:dyDescent="0.2">
      <c r="A120" s="11" t="s">
        <v>63</v>
      </c>
      <c r="B120" s="57" t="s">
        <v>16</v>
      </c>
      <c r="C120" s="91">
        <v>4</v>
      </c>
      <c r="D120" s="91">
        <v>80000</v>
      </c>
      <c r="E120" s="91">
        <v>0</v>
      </c>
      <c r="F120" s="91">
        <v>0</v>
      </c>
      <c r="G120" s="91">
        <v>0</v>
      </c>
      <c r="H120" s="91">
        <v>0</v>
      </c>
      <c r="I120" s="91">
        <v>33</v>
      </c>
      <c r="J120" s="91">
        <v>99000</v>
      </c>
      <c r="K120" s="91">
        <v>0</v>
      </c>
      <c r="L120" s="92">
        <v>0</v>
      </c>
      <c r="M120" s="92">
        <v>14</v>
      </c>
      <c r="N120" s="92">
        <v>420000</v>
      </c>
      <c r="O120" s="92">
        <v>0</v>
      </c>
      <c r="P120" s="92">
        <v>0</v>
      </c>
      <c r="Q120" s="92">
        <v>0</v>
      </c>
      <c r="R120" s="99">
        <v>0</v>
      </c>
      <c r="S120" s="99">
        <v>0</v>
      </c>
      <c r="T120" s="99">
        <v>0</v>
      </c>
      <c r="U120" s="92">
        <v>0</v>
      </c>
      <c r="V120" s="92">
        <v>0</v>
      </c>
      <c r="W120" s="92">
        <v>0</v>
      </c>
    </row>
    <row r="121" spans="1:23" x14ac:dyDescent="0.2">
      <c r="A121" s="11" t="s">
        <v>64</v>
      </c>
      <c r="B121" s="57" t="s">
        <v>17</v>
      </c>
      <c r="C121" s="91">
        <v>3</v>
      </c>
      <c r="D121" s="91">
        <v>18000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2">
        <v>0</v>
      </c>
      <c r="M121" s="92">
        <v>14</v>
      </c>
      <c r="N121" s="92">
        <v>150000</v>
      </c>
      <c r="O121" s="92">
        <v>0</v>
      </c>
      <c r="P121" s="92">
        <v>0</v>
      </c>
      <c r="Q121" s="92">
        <v>0</v>
      </c>
      <c r="R121" s="99">
        <v>0</v>
      </c>
      <c r="S121" s="99">
        <v>0</v>
      </c>
      <c r="T121" s="99">
        <v>0</v>
      </c>
      <c r="U121" s="92">
        <v>0</v>
      </c>
      <c r="V121" s="92">
        <v>0</v>
      </c>
      <c r="W121" s="92">
        <v>0</v>
      </c>
    </row>
    <row r="122" spans="1:23" x14ac:dyDescent="0.2">
      <c r="A122" s="11" t="s">
        <v>65</v>
      </c>
      <c r="B122" s="57" t="s">
        <v>18</v>
      </c>
      <c r="C122" s="91">
        <v>0</v>
      </c>
      <c r="D122" s="91">
        <v>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9">
        <v>0</v>
      </c>
      <c r="S122" s="99">
        <v>0</v>
      </c>
      <c r="T122" s="99">
        <v>0</v>
      </c>
      <c r="U122" s="92">
        <v>0</v>
      </c>
      <c r="V122" s="92">
        <v>0</v>
      </c>
      <c r="W122" s="92">
        <v>0</v>
      </c>
    </row>
    <row r="123" spans="1:23" x14ac:dyDescent="0.2">
      <c r="A123" s="12" t="s">
        <v>66</v>
      </c>
      <c r="B123" s="58" t="s">
        <v>19</v>
      </c>
      <c r="C123" s="96">
        <v>0</v>
      </c>
      <c r="D123" s="96">
        <v>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7">
        <v>0</v>
      </c>
      <c r="M123" s="97">
        <v>0</v>
      </c>
      <c r="N123" s="97">
        <v>0</v>
      </c>
      <c r="O123" s="97">
        <v>0</v>
      </c>
      <c r="P123" s="97">
        <v>0</v>
      </c>
      <c r="Q123" s="97">
        <v>0</v>
      </c>
      <c r="R123" s="101">
        <v>0</v>
      </c>
      <c r="S123" s="101">
        <v>0</v>
      </c>
      <c r="T123" s="101">
        <v>0</v>
      </c>
      <c r="U123" s="97">
        <v>0</v>
      </c>
      <c r="V123" s="97">
        <v>0</v>
      </c>
      <c r="W123" s="97">
        <v>0</v>
      </c>
    </row>
    <row r="124" spans="1:23" x14ac:dyDescent="0.2">
      <c r="A124" s="59" t="s">
        <v>181</v>
      </c>
    </row>
    <row r="125" spans="1:23" x14ac:dyDescent="0.2">
      <c r="A125" t="s">
        <v>0</v>
      </c>
    </row>
    <row r="127" spans="1:23" s="20" customFormat="1" ht="16.5" customHeight="1" x14ac:dyDescent="0.2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x14ac:dyDescent="0.2">
      <c r="A128" s="86" t="s">
        <v>124</v>
      </c>
      <c r="B128" s="63"/>
    </row>
    <row r="129" spans="1:23" s="8" customFormat="1" ht="37.15" customHeight="1" x14ac:dyDescent="0.2">
      <c r="A129" s="133" t="s">
        <v>193</v>
      </c>
      <c r="B129" s="134"/>
      <c r="C129" s="139" t="s">
        <v>131</v>
      </c>
      <c r="D129" s="139"/>
      <c r="E129" s="139" t="s">
        <v>132</v>
      </c>
      <c r="F129" s="139"/>
      <c r="G129" s="139" t="s">
        <v>133</v>
      </c>
      <c r="H129" s="139"/>
      <c r="I129" s="140" t="s">
        <v>134</v>
      </c>
      <c r="J129" s="141"/>
      <c r="K129" s="139" t="s">
        <v>136</v>
      </c>
      <c r="L129" s="139"/>
      <c r="M129" s="139" t="s">
        <v>137</v>
      </c>
      <c r="N129" s="139"/>
      <c r="O129" s="139" t="s">
        <v>139</v>
      </c>
      <c r="P129" s="139"/>
      <c r="Q129" s="139" t="s">
        <v>140</v>
      </c>
      <c r="R129" s="139"/>
      <c r="S129" s="140" t="s">
        <v>141</v>
      </c>
      <c r="T129" s="142"/>
      <c r="U129" s="141"/>
      <c r="V129" s="139" t="s">
        <v>142</v>
      </c>
      <c r="W129" s="140"/>
    </row>
    <row r="130" spans="1:23" s="8" customFormat="1" ht="13.9" customHeight="1" x14ac:dyDescent="0.2">
      <c r="A130" s="135"/>
      <c r="B130" s="136"/>
      <c r="C130" s="109" t="s">
        <v>47</v>
      </c>
      <c r="D130" s="109" t="s">
        <v>143</v>
      </c>
      <c r="E130" s="109" t="s">
        <v>48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15" t="s">
        <v>129</v>
      </c>
      <c r="L130" s="115" t="s">
        <v>147</v>
      </c>
      <c r="M130" s="115" t="s">
        <v>49</v>
      </c>
      <c r="N130" s="115" t="s">
        <v>148</v>
      </c>
      <c r="O130" s="109" t="s">
        <v>48</v>
      </c>
      <c r="P130" s="115" t="s">
        <v>149</v>
      </c>
      <c r="Q130" s="109" t="s">
        <v>48</v>
      </c>
      <c r="R130" s="115" t="s">
        <v>150</v>
      </c>
      <c r="S130" s="109" t="s">
        <v>50</v>
      </c>
      <c r="T130" s="109" t="s">
        <v>48</v>
      </c>
      <c r="U130" s="115" t="s">
        <v>151</v>
      </c>
      <c r="V130" s="109" t="s">
        <v>48</v>
      </c>
      <c r="W130" s="119" t="s">
        <v>152</v>
      </c>
    </row>
    <row r="131" spans="1:23" s="20" customFormat="1" ht="34.15" customHeight="1" x14ac:dyDescent="0.2">
      <c r="A131" s="137"/>
      <c r="B131" s="138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2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x14ac:dyDescent="0.2">
      <c r="A132" s="79" t="s">
        <v>96</v>
      </c>
      <c r="B132" s="56" t="s">
        <v>3</v>
      </c>
      <c r="C132" s="111">
        <v>348</v>
      </c>
      <c r="D132" s="111">
        <v>2677200</v>
      </c>
      <c r="E132" s="111">
        <v>130</v>
      </c>
      <c r="F132" s="111">
        <v>1222350</v>
      </c>
      <c r="G132" s="111">
        <v>3499</v>
      </c>
      <c r="H132" s="111">
        <v>12341013</v>
      </c>
      <c r="I132" s="111">
        <v>1438</v>
      </c>
      <c r="J132" s="111">
        <v>4753000</v>
      </c>
      <c r="K132" s="111">
        <v>44</v>
      </c>
      <c r="L132" s="104">
        <v>3512503</v>
      </c>
      <c r="M132" s="104">
        <v>927</v>
      </c>
      <c r="N132" s="104">
        <v>23656102</v>
      </c>
      <c r="O132" s="104">
        <v>79</v>
      </c>
      <c r="P132" s="104">
        <v>1277600</v>
      </c>
      <c r="Q132" s="104">
        <v>29443</v>
      </c>
      <c r="R132" s="112">
        <v>36873793</v>
      </c>
      <c r="S132" s="112">
        <v>157357</v>
      </c>
      <c r="T132" s="112">
        <v>211422</v>
      </c>
      <c r="U132" s="104">
        <v>182010255</v>
      </c>
      <c r="V132" s="104">
        <v>98</v>
      </c>
      <c r="W132" s="104">
        <v>89538</v>
      </c>
    </row>
    <row r="133" spans="1:23" s="6" customFormat="1" x14ac:dyDescent="0.2">
      <c r="A133" s="8" t="s">
        <v>84</v>
      </c>
      <c r="B133" s="57" t="s">
        <v>85</v>
      </c>
      <c r="C133" s="91">
        <v>11</v>
      </c>
      <c r="D133" s="91">
        <v>224400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2">
        <v>0</v>
      </c>
      <c r="M133" s="92">
        <v>37</v>
      </c>
      <c r="N133" s="92">
        <v>1017631</v>
      </c>
      <c r="O133" s="92">
        <v>0</v>
      </c>
      <c r="P133" s="92">
        <v>0</v>
      </c>
      <c r="Q133" s="92">
        <v>0</v>
      </c>
      <c r="R133" s="99">
        <v>0</v>
      </c>
      <c r="S133" s="99">
        <v>24047</v>
      </c>
      <c r="T133" s="99">
        <v>54622</v>
      </c>
      <c r="U133" s="92">
        <v>17335141</v>
      </c>
      <c r="V133" s="92">
        <v>0</v>
      </c>
      <c r="W133" s="92">
        <v>0</v>
      </c>
    </row>
    <row r="134" spans="1:23" s="6" customFormat="1" x14ac:dyDescent="0.2">
      <c r="A134" s="8" t="s">
        <v>86</v>
      </c>
      <c r="B134" s="57" t="s">
        <v>87</v>
      </c>
      <c r="C134" s="91">
        <v>16</v>
      </c>
      <c r="D134" s="91">
        <v>16000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20</v>
      </c>
      <c r="L134" s="92">
        <v>1588245</v>
      </c>
      <c r="M134" s="92">
        <v>144</v>
      </c>
      <c r="N134" s="92">
        <v>5535000</v>
      </c>
      <c r="O134" s="92">
        <v>0</v>
      </c>
      <c r="P134" s="92">
        <v>0</v>
      </c>
      <c r="Q134" s="92">
        <v>3007</v>
      </c>
      <c r="R134" s="99">
        <v>4182000</v>
      </c>
      <c r="S134" s="99">
        <v>20958</v>
      </c>
      <c r="T134" s="99">
        <v>20958</v>
      </c>
      <c r="U134" s="92">
        <v>35928500</v>
      </c>
      <c r="V134" s="92">
        <v>86</v>
      </c>
      <c r="W134" s="92">
        <v>64500</v>
      </c>
    </row>
    <row r="135" spans="1:23" s="6" customFormat="1" x14ac:dyDescent="0.2">
      <c r="A135" s="8" t="s">
        <v>195</v>
      </c>
      <c r="B135" s="57" t="s">
        <v>88</v>
      </c>
      <c r="C135" s="91">
        <v>33</v>
      </c>
      <c r="D135" s="91">
        <v>330000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9">
        <v>0</v>
      </c>
      <c r="S135" s="99">
        <v>13007</v>
      </c>
      <c r="T135" s="99">
        <v>13007</v>
      </c>
      <c r="U135" s="92">
        <v>26135000</v>
      </c>
      <c r="V135" s="92">
        <v>0</v>
      </c>
      <c r="W135" s="92">
        <v>0</v>
      </c>
    </row>
    <row r="136" spans="1:23" s="6" customFormat="1" x14ac:dyDescent="0.2">
      <c r="A136" s="8" t="s">
        <v>196</v>
      </c>
      <c r="B136" s="57" t="s">
        <v>89</v>
      </c>
      <c r="C136" s="91">
        <v>75</v>
      </c>
      <c r="D136" s="91">
        <v>1275800</v>
      </c>
      <c r="E136" s="91">
        <v>0</v>
      </c>
      <c r="F136" s="91">
        <v>0</v>
      </c>
      <c r="G136" s="91">
        <v>0</v>
      </c>
      <c r="H136" s="91">
        <v>0</v>
      </c>
      <c r="I136" s="91">
        <v>1213</v>
      </c>
      <c r="J136" s="91">
        <v>4460500</v>
      </c>
      <c r="K136" s="91">
        <v>0</v>
      </c>
      <c r="L136" s="92">
        <v>0</v>
      </c>
      <c r="M136" s="92">
        <v>310</v>
      </c>
      <c r="N136" s="92">
        <v>9300000</v>
      </c>
      <c r="O136" s="92">
        <v>38</v>
      </c>
      <c r="P136" s="92">
        <v>387600</v>
      </c>
      <c r="Q136" s="92">
        <v>10957</v>
      </c>
      <c r="R136" s="99">
        <v>32453000</v>
      </c>
      <c r="S136" s="99">
        <v>19853</v>
      </c>
      <c r="T136" s="99">
        <v>0</v>
      </c>
      <c r="U136" s="92">
        <v>29841500</v>
      </c>
      <c r="V136" s="92">
        <v>0</v>
      </c>
      <c r="W136" s="92">
        <v>0</v>
      </c>
    </row>
    <row r="137" spans="1:23" s="6" customFormat="1" x14ac:dyDescent="0.2">
      <c r="A137" s="8" t="s">
        <v>90</v>
      </c>
      <c r="B137" s="57" t="s">
        <v>91</v>
      </c>
      <c r="C137" s="91">
        <v>2</v>
      </c>
      <c r="D137" s="91">
        <v>14000</v>
      </c>
      <c r="E137" s="91">
        <v>23</v>
      </c>
      <c r="F137" s="91">
        <v>344000</v>
      </c>
      <c r="G137" s="91">
        <v>0</v>
      </c>
      <c r="H137" s="91">
        <v>0</v>
      </c>
      <c r="I137" s="91">
        <v>114</v>
      </c>
      <c r="J137" s="91">
        <v>91200</v>
      </c>
      <c r="K137" s="91">
        <v>5</v>
      </c>
      <c r="L137" s="92">
        <v>327208</v>
      </c>
      <c r="M137" s="92">
        <v>20</v>
      </c>
      <c r="N137" s="92">
        <v>400000</v>
      </c>
      <c r="O137" s="92">
        <v>0</v>
      </c>
      <c r="P137" s="92">
        <v>0</v>
      </c>
      <c r="Q137" s="92">
        <v>0</v>
      </c>
      <c r="R137" s="99">
        <v>0</v>
      </c>
      <c r="S137" s="99">
        <v>56945</v>
      </c>
      <c r="T137" s="99">
        <v>88966</v>
      </c>
      <c r="U137" s="92">
        <v>46191451</v>
      </c>
      <c r="V137" s="92">
        <v>0</v>
      </c>
      <c r="W137" s="92">
        <v>0</v>
      </c>
    </row>
    <row r="138" spans="1:23" s="6" customFormat="1" x14ac:dyDescent="0.2">
      <c r="A138" s="8" t="s">
        <v>92</v>
      </c>
      <c r="B138" s="57" t="s">
        <v>93</v>
      </c>
      <c r="C138" s="91">
        <v>1</v>
      </c>
      <c r="D138" s="91">
        <v>5000</v>
      </c>
      <c r="E138" s="91">
        <v>51</v>
      </c>
      <c r="F138" s="91">
        <v>493100</v>
      </c>
      <c r="G138" s="91">
        <v>10</v>
      </c>
      <c r="H138" s="91">
        <v>115945</v>
      </c>
      <c r="I138" s="91">
        <v>33</v>
      </c>
      <c r="J138" s="91">
        <v>55800</v>
      </c>
      <c r="K138" s="91">
        <v>0</v>
      </c>
      <c r="L138" s="92">
        <v>0</v>
      </c>
      <c r="M138" s="92">
        <v>30</v>
      </c>
      <c r="N138" s="92">
        <v>600000</v>
      </c>
      <c r="O138" s="92">
        <v>16</v>
      </c>
      <c r="P138" s="92">
        <v>480000</v>
      </c>
      <c r="Q138" s="92">
        <v>15479</v>
      </c>
      <c r="R138" s="99">
        <v>238793</v>
      </c>
      <c r="S138" s="99">
        <v>3</v>
      </c>
      <c r="T138" s="99">
        <v>0</v>
      </c>
      <c r="U138" s="92">
        <v>6000</v>
      </c>
      <c r="V138" s="92">
        <v>0</v>
      </c>
      <c r="W138" s="92">
        <v>0</v>
      </c>
    </row>
    <row r="139" spans="1:23" x14ac:dyDescent="0.2">
      <c r="A139" s="11" t="s">
        <v>51</v>
      </c>
      <c r="B139" s="57" t="s">
        <v>4</v>
      </c>
      <c r="C139" s="91">
        <v>6</v>
      </c>
      <c r="D139" s="91">
        <v>60000</v>
      </c>
      <c r="E139" s="91">
        <v>0</v>
      </c>
      <c r="F139" s="91">
        <v>0</v>
      </c>
      <c r="G139" s="91">
        <v>0</v>
      </c>
      <c r="H139" s="91">
        <v>0</v>
      </c>
      <c r="I139" s="91">
        <v>0</v>
      </c>
      <c r="J139" s="91">
        <v>0</v>
      </c>
      <c r="K139" s="91">
        <v>4</v>
      </c>
      <c r="L139" s="92">
        <v>399750</v>
      </c>
      <c r="M139" s="92">
        <v>28</v>
      </c>
      <c r="N139" s="92">
        <v>430000</v>
      </c>
      <c r="O139" s="92">
        <v>7</v>
      </c>
      <c r="P139" s="92">
        <v>119000</v>
      </c>
      <c r="Q139" s="92">
        <v>0</v>
      </c>
      <c r="R139" s="99">
        <v>0</v>
      </c>
      <c r="S139" s="99">
        <v>5</v>
      </c>
      <c r="T139" s="99">
        <v>5</v>
      </c>
      <c r="U139" s="92">
        <v>5000</v>
      </c>
      <c r="V139" s="92">
        <v>0</v>
      </c>
      <c r="W139" s="92">
        <v>0</v>
      </c>
    </row>
    <row r="140" spans="1:23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0</v>
      </c>
      <c r="J140" s="91">
        <v>0</v>
      </c>
      <c r="K140" s="91">
        <v>0</v>
      </c>
      <c r="L140" s="92">
        <v>0</v>
      </c>
      <c r="M140" s="92">
        <v>26</v>
      </c>
      <c r="N140" s="92">
        <v>555800</v>
      </c>
      <c r="O140" s="92">
        <v>0</v>
      </c>
      <c r="P140" s="92">
        <v>0</v>
      </c>
      <c r="Q140" s="92">
        <v>0</v>
      </c>
      <c r="R140" s="99">
        <v>0</v>
      </c>
      <c r="S140" s="99">
        <v>1554</v>
      </c>
      <c r="T140" s="99">
        <v>1554</v>
      </c>
      <c r="U140" s="92">
        <v>1555000</v>
      </c>
      <c r="V140" s="92">
        <v>0</v>
      </c>
      <c r="W140" s="92">
        <v>0</v>
      </c>
    </row>
    <row r="141" spans="1:23" x14ac:dyDescent="0.2">
      <c r="A141" s="11" t="s">
        <v>53</v>
      </c>
      <c r="B141" s="57" t="s">
        <v>6</v>
      </c>
      <c r="C141" s="91">
        <v>2</v>
      </c>
      <c r="D141" s="91">
        <v>10000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2">
        <v>0</v>
      </c>
      <c r="M141" s="92">
        <v>27</v>
      </c>
      <c r="N141" s="92">
        <v>630000</v>
      </c>
      <c r="O141" s="92">
        <v>0</v>
      </c>
      <c r="P141" s="92">
        <v>0</v>
      </c>
      <c r="Q141" s="92">
        <v>0</v>
      </c>
      <c r="R141" s="99">
        <v>0</v>
      </c>
      <c r="S141" s="99">
        <v>2879</v>
      </c>
      <c r="T141" s="99">
        <v>4534</v>
      </c>
      <c r="U141" s="92">
        <v>2861148</v>
      </c>
      <c r="V141" s="92">
        <v>0</v>
      </c>
      <c r="W141" s="92">
        <v>0</v>
      </c>
    </row>
    <row r="142" spans="1:23" x14ac:dyDescent="0.2">
      <c r="A142" s="11" t="s">
        <v>54</v>
      </c>
      <c r="B142" s="57" t="s">
        <v>7</v>
      </c>
      <c r="C142" s="91">
        <v>130</v>
      </c>
      <c r="D142" s="91">
        <v>260000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2">
        <v>0</v>
      </c>
      <c r="M142" s="92">
        <v>63</v>
      </c>
      <c r="N142" s="92">
        <v>1260000</v>
      </c>
      <c r="O142" s="92">
        <v>0</v>
      </c>
      <c r="P142" s="92">
        <v>0</v>
      </c>
      <c r="Q142" s="92">
        <v>0</v>
      </c>
      <c r="R142" s="99">
        <v>0</v>
      </c>
      <c r="S142" s="99">
        <v>6383</v>
      </c>
      <c r="T142" s="99">
        <v>6383</v>
      </c>
      <c r="U142" s="92">
        <v>6383000</v>
      </c>
      <c r="V142" s="92">
        <v>0</v>
      </c>
      <c r="W142" s="92">
        <v>0</v>
      </c>
    </row>
    <row r="143" spans="1:23" x14ac:dyDescent="0.2">
      <c r="A143" s="11" t="s">
        <v>55</v>
      </c>
      <c r="B143" s="57" t="s">
        <v>8</v>
      </c>
      <c r="C143" s="91">
        <v>3</v>
      </c>
      <c r="D143" s="91">
        <v>30000</v>
      </c>
      <c r="E143" s="91">
        <v>3</v>
      </c>
      <c r="F143" s="91">
        <v>46350</v>
      </c>
      <c r="G143" s="91">
        <v>0</v>
      </c>
      <c r="H143" s="91">
        <v>0</v>
      </c>
      <c r="I143" s="91">
        <v>33</v>
      </c>
      <c r="J143" s="91">
        <v>16500</v>
      </c>
      <c r="K143" s="91">
        <v>1</v>
      </c>
      <c r="L143" s="92">
        <v>100000</v>
      </c>
      <c r="M143" s="92">
        <v>30</v>
      </c>
      <c r="N143" s="92">
        <v>900000</v>
      </c>
      <c r="O143" s="92">
        <v>0</v>
      </c>
      <c r="P143" s="92">
        <v>0</v>
      </c>
      <c r="Q143" s="92">
        <v>0</v>
      </c>
      <c r="R143" s="99">
        <v>0</v>
      </c>
      <c r="S143" s="99">
        <v>0</v>
      </c>
      <c r="T143" s="99">
        <v>672</v>
      </c>
      <c r="U143" s="92">
        <v>902660</v>
      </c>
      <c r="V143" s="92">
        <v>0</v>
      </c>
      <c r="W143" s="92">
        <v>0</v>
      </c>
    </row>
    <row r="144" spans="1:23" x14ac:dyDescent="0.2">
      <c r="A144" s="11" t="s">
        <v>56</v>
      </c>
      <c r="B144" s="57" t="s">
        <v>9</v>
      </c>
      <c r="C144" s="91">
        <v>12</v>
      </c>
      <c r="D144" s="91">
        <v>60000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4</v>
      </c>
      <c r="L144" s="92">
        <v>317300</v>
      </c>
      <c r="M144" s="92">
        <v>56</v>
      </c>
      <c r="N144" s="92">
        <v>640000</v>
      </c>
      <c r="O144" s="92">
        <v>0</v>
      </c>
      <c r="P144" s="92">
        <v>0</v>
      </c>
      <c r="Q144" s="92">
        <v>0</v>
      </c>
      <c r="R144" s="99">
        <v>0</v>
      </c>
      <c r="S144" s="99">
        <v>2876</v>
      </c>
      <c r="T144" s="99">
        <v>5309</v>
      </c>
      <c r="U144" s="92">
        <v>5519499</v>
      </c>
      <c r="V144" s="92">
        <v>0</v>
      </c>
      <c r="W144" s="92">
        <v>0</v>
      </c>
    </row>
    <row r="145" spans="1:23" x14ac:dyDescent="0.2">
      <c r="A145" s="11" t="s">
        <v>57</v>
      </c>
      <c r="B145" s="57" t="s">
        <v>10</v>
      </c>
      <c r="C145" s="91">
        <v>3</v>
      </c>
      <c r="D145" s="91">
        <v>18000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2">
        <v>0</v>
      </c>
      <c r="M145" s="92">
        <v>33</v>
      </c>
      <c r="N145" s="92">
        <v>354000</v>
      </c>
      <c r="O145" s="92">
        <v>0</v>
      </c>
      <c r="P145" s="92">
        <v>0</v>
      </c>
      <c r="Q145" s="92">
        <v>0</v>
      </c>
      <c r="R145" s="99">
        <v>0</v>
      </c>
      <c r="S145" s="99">
        <v>0</v>
      </c>
      <c r="T145" s="99">
        <v>0</v>
      </c>
      <c r="U145" s="92">
        <v>0</v>
      </c>
      <c r="V145" s="92">
        <v>0</v>
      </c>
      <c r="W145" s="92">
        <v>0</v>
      </c>
    </row>
    <row r="146" spans="1:23" x14ac:dyDescent="0.2">
      <c r="A146" s="11" t="s">
        <v>58</v>
      </c>
      <c r="B146" s="57" t="s">
        <v>11</v>
      </c>
      <c r="C146" s="91">
        <v>14</v>
      </c>
      <c r="D146" s="91">
        <v>70000</v>
      </c>
      <c r="E146" s="91">
        <v>23</v>
      </c>
      <c r="F146" s="91">
        <v>293900</v>
      </c>
      <c r="G146" s="91">
        <v>2452</v>
      </c>
      <c r="H146" s="91">
        <v>1627068</v>
      </c>
      <c r="I146" s="91">
        <v>0</v>
      </c>
      <c r="J146" s="91">
        <v>0</v>
      </c>
      <c r="K146" s="91">
        <v>10</v>
      </c>
      <c r="L146" s="92">
        <v>780000</v>
      </c>
      <c r="M146" s="92">
        <v>33</v>
      </c>
      <c r="N146" s="92">
        <v>365000</v>
      </c>
      <c r="O146" s="92">
        <v>15</v>
      </c>
      <c r="P146" s="92">
        <v>251000</v>
      </c>
      <c r="Q146" s="92">
        <v>0</v>
      </c>
      <c r="R146" s="99">
        <v>0</v>
      </c>
      <c r="S146" s="99">
        <v>79</v>
      </c>
      <c r="T146" s="99">
        <v>79</v>
      </c>
      <c r="U146" s="92">
        <v>79000</v>
      </c>
      <c r="V146" s="92">
        <v>1</v>
      </c>
      <c r="W146" s="92">
        <v>5000</v>
      </c>
    </row>
    <row r="147" spans="1:23" x14ac:dyDescent="0.2">
      <c r="A147" s="11" t="s">
        <v>59</v>
      </c>
      <c r="B147" s="57" t="s">
        <v>12</v>
      </c>
      <c r="C147" s="91">
        <v>8</v>
      </c>
      <c r="D147" s="91">
        <v>80000</v>
      </c>
      <c r="E147" s="91">
        <v>0</v>
      </c>
      <c r="F147" s="91">
        <v>0</v>
      </c>
      <c r="G147" s="91">
        <v>0</v>
      </c>
      <c r="H147" s="91">
        <v>0</v>
      </c>
      <c r="I147" s="91">
        <v>12</v>
      </c>
      <c r="J147" s="91">
        <v>30000</v>
      </c>
      <c r="K147" s="91">
        <v>0</v>
      </c>
      <c r="L147" s="92">
        <v>0</v>
      </c>
      <c r="M147" s="92">
        <v>18</v>
      </c>
      <c r="N147" s="92">
        <v>90000</v>
      </c>
      <c r="O147" s="92">
        <v>0</v>
      </c>
      <c r="P147" s="92">
        <v>0</v>
      </c>
      <c r="Q147" s="92">
        <v>0</v>
      </c>
      <c r="R147" s="99">
        <v>0</v>
      </c>
      <c r="S147" s="99">
        <v>17</v>
      </c>
      <c r="T147" s="99">
        <v>17</v>
      </c>
      <c r="U147" s="92">
        <v>150000</v>
      </c>
      <c r="V147" s="92">
        <v>0</v>
      </c>
      <c r="W147" s="92">
        <v>0</v>
      </c>
    </row>
    <row r="148" spans="1:23" x14ac:dyDescent="0.2">
      <c r="A148" s="11" t="s">
        <v>60</v>
      </c>
      <c r="B148" s="57" t="s">
        <v>13</v>
      </c>
      <c r="C148" s="107">
        <v>26</v>
      </c>
      <c r="D148" s="107">
        <v>156000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0</v>
      </c>
      <c r="L148" s="107">
        <v>0</v>
      </c>
      <c r="M148" s="92">
        <v>36</v>
      </c>
      <c r="N148" s="92">
        <v>711671</v>
      </c>
      <c r="O148" s="92">
        <v>0</v>
      </c>
      <c r="P148" s="92">
        <v>0</v>
      </c>
      <c r="Q148" s="92">
        <v>0</v>
      </c>
      <c r="R148" s="99">
        <v>0</v>
      </c>
      <c r="S148" s="99">
        <v>3585</v>
      </c>
      <c r="T148" s="99">
        <v>7170</v>
      </c>
      <c r="U148" s="92">
        <v>2868400</v>
      </c>
      <c r="V148" s="92">
        <v>0</v>
      </c>
      <c r="W148" s="92">
        <v>0</v>
      </c>
    </row>
    <row r="149" spans="1:23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2">
        <v>0</v>
      </c>
      <c r="M149" s="92">
        <v>0</v>
      </c>
      <c r="N149" s="92">
        <v>0</v>
      </c>
      <c r="O149" s="92">
        <v>2</v>
      </c>
      <c r="P149" s="92">
        <v>20000</v>
      </c>
      <c r="Q149" s="92">
        <v>0</v>
      </c>
      <c r="R149" s="99">
        <v>0</v>
      </c>
      <c r="S149" s="99">
        <v>0</v>
      </c>
      <c r="T149" s="99">
        <v>0</v>
      </c>
      <c r="U149" s="92">
        <v>0</v>
      </c>
      <c r="V149" s="92">
        <v>0</v>
      </c>
      <c r="W149" s="92">
        <v>0</v>
      </c>
    </row>
    <row r="150" spans="1:23" x14ac:dyDescent="0.2">
      <c r="A150" s="11" t="s">
        <v>62</v>
      </c>
      <c r="B150" s="57" t="s">
        <v>15</v>
      </c>
      <c r="C150" s="91">
        <v>2</v>
      </c>
      <c r="D150" s="91">
        <v>10000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2">
        <v>0</v>
      </c>
      <c r="M150" s="92">
        <v>16</v>
      </c>
      <c r="N150" s="92">
        <v>400000</v>
      </c>
      <c r="O150" s="92">
        <v>0</v>
      </c>
      <c r="P150" s="92">
        <v>0</v>
      </c>
      <c r="Q150" s="92">
        <v>0</v>
      </c>
      <c r="R150" s="99">
        <v>0</v>
      </c>
      <c r="S150" s="99">
        <v>1985</v>
      </c>
      <c r="T150" s="99">
        <v>2227</v>
      </c>
      <c r="U150" s="92">
        <v>1985000</v>
      </c>
      <c r="V150" s="92">
        <v>0</v>
      </c>
      <c r="W150" s="92">
        <v>0</v>
      </c>
    </row>
    <row r="151" spans="1:23" x14ac:dyDescent="0.2">
      <c r="A151" s="11" t="s">
        <v>63</v>
      </c>
      <c r="B151" s="57" t="s">
        <v>16</v>
      </c>
      <c r="C151" s="91">
        <v>2</v>
      </c>
      <c r="D151" s="91">
        <v>40000</v>
      </c>
      <c r="E151" s="91">
        <v>30</v>
      </c>
      <c r="F151" s="91">
        <v>45000</v>
      </c>
      <c r="G151" s="91">
        <v>1037</v>
      </c>
      <c r="H151" s="91">
        <v>10598000</v>
      </c>
      <c r="I151" s="91">
        <v>33</v>
      </c>
      <c r="J151" s="91">
        <v>99000</v>
      </c>
      <c r="K151" s="91">
        <v>0</v>
      </c>
      <c r="L151" s="92">
        <v>0</v>
      </c>
      <c r="M151" s="92">
        <v>13</v>
      </c>
      <c r="N151" s="92">
        <v>390000</v>
      </c>
      <c r="O151" s="92">
        <v>1</v>
      </c>
      <c r="P151" s="92">
        <v>20000</v>
      </c>
      <c r="Q151" s="92">
        <v>0</v>
      </c>
      <c r="R151" s="99">
        <v>0</v>
      </c>
      <c r="S151" s="99">
        <v>510</v>
      </c>
      <c r="T151" s="99">
        <v>1583</v>
      </c>
      <c r="U151" s="92">
        <v>544556</v>
      </c>
      <c r="V151" s="92">
        <v>0</v>
      </c>
      <c r="W151" s="92">
        <v>0</v>
      </c>
    </row>
    <row r="152" spans="1:23" x14ac:dyDescent="0.2">
      <c r="A152" s="11" t="s">
        <v>64</v>
      </c>
      <c r="B152" s="57" t="s">
        <v>17</v>
      </c>
      <c r="C152" s="91">
        <v>2</v>
      </c>
      <c r="D152" s="91">
        <v>18000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2">
        <v>0</v>
      </c>
      <c r="M152" s="92">
        <v>7</v>
      </c>
      <c r="N152" s="92">
        <v>77000</v>
      </c>
      <c r="O152" s="92">
        <v>0</v>
      </c>
      <c r="P152" s="92">
        <v>0</v>
      </c>
      <c r="Q152" s="92">
        <v>0</v>
      </c>
      <c r="R152" s="99">
        <v>0</v>
      </c>
      <c r="S152" s="99">
        <v>2477</v>
      </c>
      <c r="T152" s="99">
        <v>4142</v>
      </c>
      <c r="U152" s="92">
        <v>3172400</v>
      </c>
      <c r="V152" s="92">
        <v>0</v>
      </c>
      <c r="W152" s="92">
        <v>0</v>
      </c>
    </row>
    <row r="153" spans="1:23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9">
        <v>0</v>
      </c>
      <c r="S153" s="99">
        <v>124</v>
      </c>
      <c r="T153" s="99">
        <v>124</v>
      </c>
      <c r="U153" s="92">
        <v>372000</v>
      </c>
      <c r="V153" s="92">
        <v>0</v>
      </c>
      <c r="W153" s="92">
        <v>0</v>
      </c>
    </row>
    <row r="154" spans="1:23" x14ac:dyDescent="0.2">
      <c r="A154" s="12" t="s">
        <v>66</v>
      </c>
      <c r="B154" s="58" t="s">
        <v>19</v>
      </c>
      <c r="C154" s="96">
        <v>0</v>
      </c>
      <c r="D154" s="96">
        <v>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7">
        <v>0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101">
        <v>0</v>
      </c>
      <c r="S154" s="101">
        <v>70</v>
      </c>
      <c r="T154" s="101">
        <v>70</v>
      </c>
      <c r="U154" s="97">
        <v>175000</v>
      </c>
      <c r="V154" s="97">
        <v>11</v>
      </c>
      <c r="W154" s="97">
        <v>20038</v>
      </c>
    </row>
    <row r="155" spans="1:23" x14ac:dyDescent="0.2">
      <c r="A155" s="59" t="s">
        <v>181</v>
      </c>
    </row>
    <row r="156" spans="1:23" x14ac:dyDescent="0.2">
      <c r="A156" t="s">
        <v>0</v>
      </c>
    </row>
  </sheetData>
  <mergeCells count="60">
    <mergeCell ref="A1:N1"/>
    <mergeCell ref="A5:B7"/>
    <mergeCell ref="C5:D5"/>
    <mergeCell ref="E5:F5"/>
    <mergeCell ref="G5:H5"/>
    <mergeCell ref="I5:J5"/>
    <mergeCell ref="K5:L5"/>
    <mergeCell ref="M5:N5"/>
    <mergeCell ref="A34:N34"/>
    <mergeCell ref="A36:B38"/>
    <mergeCell ref="C36:D36"/>
    <mergeCell ref="E36:F36"/>
    <mergeCell ref="G36:H36"/>
    <mergeCell ref="I36:J36"/>
    <mergeCell ref="K36:L36"/>
    <mergeCell ref="M36:N36"/>
    <mergeCell ref="V36:W36"/>
    <mergeCell ref="O5:P5"/>
    <mergeCell ref="Q5:R5"/>
    <mergeCell ref="S5:U5"/>
    <mergeCell ref="V5:W5"/>
    <mergeCell ref="O36:P36"/>
    <mergeCell ref="Q36:R36"/>
    <mergeCell ref="S36:U36"/>
    <mergeCell ref="A65:N65"/>
    <mergeCell ref="A67:B69"/>
    <mergeCell ref="C67:D67"/>
    <mergeCell ref="E67:F67"/>
    <mergeCell ref="G67:H67"/>
    <mergeCell ref="I67:J67"/>
    <mergeCell ref="K67:L67"/>
    <mergeCell ref="M67:N67"/>
    <mergeCell ref="A96:N96"/>
    <mergeCell ref="A98:B100"/>
    <mergeCell ref="C98:D98"/>
    <mergeCell ref="E98:F98"/>
    <mergeCell ref="G98:H98"/>
    <mergeCell ref="I98:J98"/>
    <mergeCell ref="K98:L98"/>
    <mergeCell ref="M98:N98"/>
    <mergeCell ref="V98:W98"/>
    <mergeCell ref="O67:P67"/>
    <mergeCell ref="Q67:R67"/>
    <mergeCell ref="S67:U67"/>
    <mergeCell ref="V67:W67"/>
    <mergeCell ref="O98:P98"/>
    <mergeCell ref="Q98:R98"/>
    <mergeCell ref="S98:U98"/>
    <mergeCell ref="O129:P129"/>
    <mergeCell ref="Q129:R129"/>
    <mergeCell ref="S129:U129"/>
    <mergeCell ref="V129:W129"/>
    <mergeCell ref="A127:N127"/>
    <mergeCell ref="A129:B131"/>
    <mergeCell ref="C129:D129"/>
    <mergeCell ref="E129:F129"/>
    <mergeCell ref="G129:H129"/>
    <mergeCell ref="I129:J129"/>
    <mergeCell ref="K129:L129"/>
    <mergeCell ref="M129:N129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56"/>
  <sheetViews>
    <sheetView zoomScaleNormal="100" workbookViewId="0">
      <pane xSplit="2" ySplit="3" topLeftCell="C1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32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x14ac:dyDescent="0.2">
      <c r="A4" s="82" t="s">
        <v>117</v>
      </c>
    </row>
    <row r="5" spans="1:27" s="8" customFormat="1" ht="37.15" customHeight="1" x14ac:dyDescent="0.2">
      <c r="A5" s="133" t="s">
        <v>193</v>
      </c>
      <c r="B5" s="134"/>
      <c r="C5" s="139" t="s">
        <v>131</v>
      </c>
      <c r="D5" s="139"/>
      <c r="E5" s="139" t="s">
        <v>132</v>
      </c>
      <c r="F5" s="139"/>
      <c r="G5" s="139" t="s">
        <v>133</v>
      </c>
      <c r="H5" s="139"/>
      <c r="I5" s="139" t="s">
        <v>134</v>
      </c>
      <c r="J5" s="139"/>
      <c r="K5" s="139" t="s">
        <v>136</v>
      </c>
      <c r="L5" s="139"/>
      <c r="M5" s="139" t="s">
        <v>207</v>
      </c>
      <c r="N5" s="139"/>
      <c r="O5" s="139" t="s">
        <v>139</v>
      </c>
      <c r="P5" s="139"/>
      <c r="Q5" s="139" t="s">
        <v>140</v>
      </c>
      <c r="R5" s="139"/>
      <c r="S5" s="140" t="s">
        <v>141</v>
      </c>
      <c r="T5" s="142"/>
      <c r="U5" s="141"/>
      <c r="V5" s="139" t="s">
        <v>142</v>
      </c>
      <c r="W5" s="140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customHeight="1" x14ac:dyDescent="0.2">
      <c r="A6" s="135"/>
      <c r="B6" s="136"/>
      <c r="C6" s="109" t="s">
        <v>47</v>
      </c>
      <c r="D6" s="109" t="s">
        <v>143</v>
      </c>
      <c r="E6" s="109" t="s">
        <v>48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15" t="s">
        <v>129</v>
      </c>
      <c r="L6" s="115" t="s">
        <v>147</v>
      </c>
      <c r="M6" s="115" t="s">
        <v>49</v>
      </c>
      <c r="N6" s="115" t="s">
        <v>148</v>
      </c>
      <c r="O6" s="109" t="s">
        <v>48</v>
      </c>
      <c r="P6" s="115" t="s">
        <v>149</v>
      </c>
      <c r="Q6" s="109" t="s">
        <v>48</v>
      </c>
      <c r="R6" s="115" t="s">
        <v>150</v>
      </c>
      <c r="S6" s="109" t="s">
        <v>50</v>
      </c>
      <c r="T6" s="109" t="s">
        <v>48</v>
      </c>
      <c r="U6" s="115" t="s">
        <v>151</v>
      </c>
      <c r="V6" s="109" t="s">
        <v>48</v>
      </c>
      <c r="W6" s="119" t="s">
        <v>152</v>
      </c>
      <c r="X6" s="61" t="e">
        <f>C8+E8+G8+I8+#REF!+K8+M8+O8+Q8+T8+V8</f>
        <v>#REF!</v>
      </c>
      <c r="Y6" s="61" t="e">
        <f>D8+F8+H8+J8+#REF!+L8+N8+P8+R8+U8+W8</f>
        <v>#REF!</v>
      </c>
      <c r="Z6" s="61" t="e">
        <f t="shared" ref="Z6:AA13" si="0">X6-G8-M8-T8</f>
        <v>#REF!</v>
      </c>
      <c r="AA6" s="61" t="e">
        <f t="shared" si="0"/>
        <v>#REF!</v>
      </c>
    </row>
    <row r="7" spans="1:27" s="20" customFormat="1" ht="34.15" customHeight="1" x14ac:dyDescent="0.2">
      <c r="A7" s="137"/>
      <c r="B7" s="138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123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C9+E9+G9+I9+#REF!+K9+M9+O9+Q9+T9+V9</f>
        <v>#REF!</v>
      </c>
      <c r="Y7" s="61" t="e">
        <f>D9+F9+H9+J9+#REF!+L9+N9+P9+R9+U9+W9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x14ac:dyDescent="0.2">
      <c r="A8" s="79" t="s">
        <v>96</v>
      </c>
      <c r="B8" s="56" t="s">
        <v>3</v>
      </c>
      <c r="C8" s="111">
        <f t="shared" ref="C8:W19" si="1">C39+C70+C101+C132</f>
        <v>1221</v>
      </c>
      <c r="D8" s="111">
        <f t="shared" si="1"/>
        <v>12019800</v>
      </c>
      <c r="E8" s="111">
        <f t="shared" si="1"/>
        <v>889</v>
      </c>
      <c r="F8" s="111">
        <f t="shared" si="1"/>
        <v>8459640</v>
      </c>
      <c r="G8" s="111">
        <f t="shared" si="1"/>
        <v>7904</v>
      </c>
      <c r="H8" s="111">
        <f t="shared" si="1"/>
        <v>18826750</v>
      </c>
      <c r="I8" s="111">
        <f t="shared" si="1"/>
        <v>9488</v>
      </c>
      <c r="J8" s="111">
        <f t="shared" si="1"/>
        <v>30428300</v>
      </c>
      <c r="K8" s="111">
        <f t="shared" si="1"/>
        <v>238</v>
      </c>
      <c r="L8" s="104">
        <f t="shared" si="1"/>
        <v>18319719</v>
      </c>
      <c r="M8" s="104">
        <f t="shared" si="1"/>
        <v>3830</v>
      </c>
      <c r="N8" s="104">
        <f t="shared" si="1"/>
        <v>94360582</v>
      </c>
      <c r="O8" s="104">
        <f t="shared" si="1"/>
        <v>383</v>
      </c>
      <c r="P8" s="104">
        <f t="shared" si="1"/>
        <v>6026868</v>
      </c>
      <c r="Q8" s="104">
        <f t="shared" si="1"/>
        <v>140276</v>
      </c>
      <c r="R8" s="112">
        <f t="shared" si="1"/>
        <v>134593412</v>
      </c>
      <c r="S8" s="112">
        <f t="shared" si="1"/>
        <v>445387</v>
      </c>
      <c r="T8" s="112">
        <f t="shared" si="1"/>
        <v>614009</v>
      </c>
      <c r="U8" s="104">
        <f t="shared" si="1"/>
        <v>842686427</v>
      </c>
      <c r="V8" s="104">
        <f t="shared" si="1"/>
        <v>232</v>
      </c>
      <c r="W8" s="104">
        <f t="shared" si="1"/>
        <v>174000</v>
      </c>
      <c r="X8" s="61" t="e">
        <f>C10+E10+G10+I10+#REF!+K10+M10+O10+Q10+T10+V10</f>
        <v>#REF!</v>
      </c>
      <c r="Y8" s="61" t="e">
        <f>D10+F10+H10+J10+#REF!+L10+N10+P10+R10+U10+W10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x14ac:dyDescent="0.2">
      <c r="A9" s="8" t="s">
        <v>84</v>
      </c>
      <c r="B9" s="57" t="s">
        <v>85</v>
      </c>
      <c r="C9" s="91">
        <f t="shared" si="1"/>
        <v>61</v>
      </c>
      <c r="D9" s="91">
        <f t="shared" si="1"/>
        <v>1244400</v>
      </c>
      <c r="E9" s="91">
        <f t="shared" si="1"/>
        <v>105</v>
      </c>
      <c r="F9" s="91">
        <f t="shared" si="1"/>
        <v>983000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130</v>
      </c>
      <c r="N9" s="92">
        <f t="shared" si="1"/>
        <v>3800000</v>
      </c>
      <c r="O9" s="92">
        <f t="shared" si="1"/>
        <v>0</v>
      </c>
      <c r="P9" s="92">
        <f t="shared" si="1"/>
        <v>0</v>
      </c>
      <c r="Q9" s="92">
        <f t="shared" si="1"/>
        <v>0</v>
      </c>
      <c r="R9" s="99">
        <f t="shared" si="1"/>
        <v>0</v>
      </c>
      <c r="S9" s="99">
        <f t="shared" si="1"/>
        <v>47802</v>
      </c>
      <c r="T9" s="99">
        <f t="shared" si="1"/>
        <v>111402</v>
      </c>
      <c r="U9" s="92">
        <f t="shared" si="1"/>
        <v>26627730</v>
      </c>
      <c r="V9" s="92">
        <f t="shared" si="1"/>
        <v>0</v>
      </c>
      <c r="W9" s="92">
        <f t="shared" si="1"/>
        <v>0</v>
      </c>
      <c r="X9" s="61" t="e">
        <f>C11+E11+G11+I11+#REF!+K11+M11+O11+Q11+T11+V11</f>
        <v>#REF!</v>
      </c>
      <c r="Y9" s="61" t="e">
        <f>D11+F11+H11+J11+#REF!+L11+N11+P11+R11+U11+W11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x14ac:dyDescent="0.2">
      <c r="A10" s="8" t="s">
        <v>86</v>
      </c>
      <c r="B10" s="57" t="s">
        <v>87</v>
      </c>
      <c r="C10" s="91">
        <f t="shared" si="1"/>
        <v>49</v>
      </c>
      <c r="D10" s="91">
        <f t="shared" si="1"/>
        <v>49000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100</v>
      </c>
      <c r="L10" s="92">
        <f t="shared" si="1"/>
        <v>6876495</v>
      </c>
      <c r="M10" s="92">
        <f t="shared" si="1"/>
        <v>729</v>
      </c>
      <c r="N10" s="92">
        <f t="shared" si="1"/>
        <v>27450000</v>
      </c>
      <c r="O10" s="92">
        <f t="shared" si="1"/>
        <v>1</v>
      </c>
      <c r="P10" s="92">
        <f t="shared" si="1"/>
        <v>16500</v>
      </c>
      <c r="Q10" s="92">
        <f t="shared" si="1"/>
        <v>16814</v>
      </c>
      <c r="R10" s="99">
        <f t="shared" si="1"/>
        <v>17700000</v>
      </c>
      <c r="S10" s="99">
        <f t="shared" si="1"/>
        <v>63054</v>
      </c>
      <c r="T10" s="99">
        <f t="shared" si="1"/>
        <v>63054</v>
      </c>
      <c r="U10" s="92">
        <f t="shared" si="1"/>
        <v>135684937</v>
      </c>
      <c r="V10" s="92">
        <f t="shared" si="1"/>
        <v>232</v>
      </c>
      <c r="W10" s="92">
        <f t="shared" si="1"/>
        <v>174000</v>
      </c>
      <c r="X10" s="61" t="e">
        <f>C12+E12+G12+I12+#REF!+K12+M12+O12+Q12+T12+V12</f>
        <v>#REF!</v>
      </c>
      <c r="Y10" s="61" t="e">
        <f>D12+F12+H12+J12+#REF!+L12+N12+P12+R12+U12+W12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x14ac:dyDescent="0.2">
      <c r="A11" s="8" t="s">
        <v>195</v>
      </c>
      <c r="B11" s="57" t="s">
        <v>88</v>
      </c>
      <c r="C11" s="91">
        <f t="shared" si="1"/>
        <v>137</v>
      </c>
      <c r="D11" s="91">
        <f t="shared" si="1"/>
        <v>1370000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36828</v>
      </c>
      <c r="T11" s="99">
        <f t="shared" si="1"/>
        <v>36828</v>
      </c>
      <c r="U11" s="92">
        <f t="shared" si="1"/>
        <v>79644000</v>
      </c>
      <c r="V11" s="92">
        <f t="shared" si="1"/>
        <v>0</v>
      </c>
      <c r="W11" s="92">
        <f t="shared" si="1"/>
        <v>0</v>
      </c>
      <c r="X11" s="61" t="e">
        <f>C13+E13+G13+I13+#REF!+K13+M13+O13+Q13+T13+V13</f>
        <v>#REF!</v>
      </c>
      <c r="Y11" s="61" t="e">
        <f>D13+F13+H13+J13+#REF!+L13+N13+P13+R13+U13+W13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x14ac:dyDescent="0.2">
      <c r="A12" s="8" t="s">
        <v>196</v>
      </c>
      <c r="B12" s="57" t="s">
        <v>89</v>
      </c>
      <c r="C12" s="91">
        <f t="shared" si="1"/>
        <v>374</v>
      </c>
      <c r="D12" s="91">
        <f t="shared" si="1"/>
        <v>6644400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7271</v>
      </c>
      <c r="J12" s="91">
        <f t="shared" si="1"/>
        <v>27336100</v>
      </c>
      <c r="K12" s="91">
        <f t="shared" si="1"/>
        <v>0</v>
      </c>
      <c r="L12" s="92">
        <f t="shared" si="1"/>
        <v>0</v>
      </c>
      <c r="M12" s="92">
        <f t="shared" si="1"/>
        <v>881</v>
      </c>
      <c r="N12" s="92">
        <f t="shared" si="1"/>
        <v>25055485</v>
      </c>
      <c r="O12" s="92">
        <f t="shared" si="1"/>
        <v>187</v>
      </c>
      <c r="P12" s="92">
        <f t="shared" si="1"/>
        <v>1904200</v>
      </c>
      <c r="Q12" s="92">
        <f t="shared" si="1"/>
        <v>35233</v>
      </c>
      <c r="R12" s="99">
        <f t="shared" si="1"/>
        <v>105159000</v>
      </c>
      <c r="S12" s="99">
        <f t="shared" si="1"/>
        <v>59908</v>
      </c>
      <c r="T12" s="99">
        <f t="shared" si="1"/>
        <v>39641</v>
      </c>
      <c r="U12" s="92">
        <f t="shared" si="1"/>
        <v>385399000</v>
      </c>
      <c r="V12" s="92">
        <f t="shared" si="1"/>
        <v>0</v>
      </c>
      <c r="W12" s="92">
        <f t="shared" si="1"/>
        <v>0</v>
      </c>
      <c r="X12" s="61" t="e">
        <f>C14+E14+G14+I14+#REF!+K14+M14+O14+Q14+T14+V14</f>
        <v>#REF!</v>
      </c>
      <c r="Y12" s="61" t="e">
        <f>D14+F14+H14+J14+#REF!+L14+N14+P14+R14+U14+W14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x14ac:dyDescent="0.2">
      <c r="A13" s="8" t="s">
        <v>90</v>
      </c>
      <c r="B13" s="57" t="s">
        <v>91</v>
      </c>
      <c r="C13" s="91">
        <f t="shared" si="1"/>
        <v>16</v>
      </c>
      <c r="D13" s="91">
        <f t="shared" si="1"/>
        <v>112000</v>
      </c>
      <c r="E13" s="91">
        <f t="shared" si="1"/>
        <v>183</v>
      </c>
      <c r="F13" s="91">
        <f t="shared" si="1"/>
        <v>2162500</v>
      </c>
      <c r="G13" s="91">
        <f t="shared" si="1"/>
        <v>0</v>
      </c>
      <c r="H13" s="91">
        <f t="shared" si="1"/>
        <v>0</v>
      </c>
      <c r="I13" s="91">
        <f t="shared" si="1"/>
        <v>1167</v>
      </c>
      <c r="J13" s="91">
        <f t="shared" si="1"/>
        <v>909610</v>
      </c>
      <c r="K13" s="91">
        <f t="shared" si="1"/>
        <v>18</v>
      </c>
      <c r="L13" s="92">
        <f t="shared" si="1"/>
        <v>1265175</v>
      </c>
      <c r="M13" s="92">
        <f t="shared" si="1"/>
        <v>81</v>
      </c>
      <c r="N13" s="92">
        <f t="shared" si="1"/>
        <v>1620000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136588</v>
      </c>
      <c r="T13" s="99">
        <f t="shared" si="1"/>
        <v>262998</v>
      </c>
      <c r="U13" s="92">
        <f t="shared" si="1"/>
        <v>89103120</v>
      </c>
      <c r="V13" s="92">
        <f t="shared" si="1"/>
        <v>0</v>
      </c>
      <c r="W13" s="92">
        <f t="shared" si="1"/>
        <v>0</v>
      </c>
      <c r="X13" s="61" t="e">
        <f>C15+E15+G15+I15+#REF!+K15+M15+O15+Q15+T15+V15</f>
        <v>#REF!</v>
      </c>
      <c r="Y13" s="61" t="e">
        <f>D15+F15+H15+J15+#REF!+L15+N15+P15+R15+U15+W15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x14ac:dyDescent="0.2">
      <c r="A14" s="8" t="s">
        <v>92</v>
      </c>
      <c r="B14" s="57" t="s">
        <v>93</v>
      </c>
      <c r="C14" s="91">
        <f t="shared" si="1"/>
        <v>15</v>
      </c>
      <c r="D14" s="91">
        <f t="shared" si="1"/>
        <v>75000</v>
      </c>
      <c r="E14" s="91">
        <f t="shared" si="1"/>
        <v>340</v>
      </c>
      <c r="F14" s="91">
        <f t="shared" si="1"/>
        <v>3014190</v>
      </c>
      <c r="G14" s="91">
        <f t="shared" si="1"/>
        <v>17</v>
      </c>
      <c r="H14" s="91">
        <f t="shared" si="1"/>
        <v>173966</v>
      </c>
      <c r="I14" s="91">
        <f t="shared" si="1"/>
        <v>343</v>
      </c>
      <c r="J14" s="91">
        <f t="shared" si="1"/>
        <v>762090</v>
      </c>
      <c r="K14" s="91">
        <f t="shared" si="1"/>
        <v>2</v>
      </c>
      <c r="L14" s="92">
        <f t="shared" si="1"/>
        <v>26050</v>
      </c>
      <c r="M14" s="92">
        <f t="shared" si="1"/>
        <v>144</v>
      </c>
      <c r="N14" s="92">
        <f t="shared" si="1"/>
        <v>2880000</v>
      </c>
      <c r="O14" s="92">
        <f t="shared" si="1"/>
        <v>47</v>
      </c>
      <c r="P14" s="92">
        <f t="shared" si="1"/>
        <v>1340000</v>
      </c>
      <c r="Q14" s="92">
        <f t="shared" si="1"/>
        <v>87053</v>
      </c>
      <c r="R14" s="99">
        <f t="shared" si="1"/>
        <v>1426412</v>
      </c>
      <c r="S14" s="99">
        <f t="shared" si="1"/>
        <v>25697</v>
      </c>
      <c r="T14" s="99">
        <f t="shared" si="1"/>
        <v>0</v>
      </c>
      <c r="U14" s="92">
        <f t="shared" si="1"/>
        <v>30842800</v>
      </c>
      <c r="V14" s="92">
        <f t="shared" si="1"/>
        <v>0</v>
      </c>
      <c r="W14" s="92">
        <f t="shared" si="1"/>
        <v>0</v>
      </c>
      <c r="X14" s="61" t="e">
        <f>C16+E16+G16+I16+#REF!+K16+M16+O16+Q16+T16+V16</f>
        <v>#REF!</v>
      </c>
      <c r="Y14" s="61" t="e">
        <f>D16+F16+H16+J16+#REF!+L16+N16+P16+R16+U16+W16</f>
        <v>#REF!</v>
      </c>
      <c r="Z14" s="61" t="e">
        <f>X14-G15-M15-T15</f>
        <v>#REF!</v>
      </c>
      <c r="AA14" s="61" t="e">
        <f>Y14-H15-N15-U15</f>
        <v>#REF!</v>
      </c>
    </row>
    <row r="15" spans="1:27" x14ac:dyDescent="0.2">
      <c r="A15" s="11" t="s">
        <v>51</v>
      </c>
      <c r="B15" s="57" t="s">
        <v>4</v>
      </c>
      <c r="C15" s="91">
        <f t="shared" si="1"/>
        <v>36</v>
      </c>
      <c r="D15" s="91">
        <f t="shared" si="1"/>
        <v>360000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19</v>
      </c>
      <c r="J15" s="91">
        <f t="shared" si="1"/>
        <v>22000</v>
      </c>
      <c r="K15" s="91">
        <f t="shared" si="1"/>
        <v>6</v>
      </c>
      <c r="L15" s="92">
        <f t="shared" si="1"/>
        <v>439944</v>
      </c>
      <c r="M15" s="92">
        <f t="shared" si="1"/>
        <v>199</v>
      </c>
      <c r="N15" s="92">
        <f t="shared" si="1"/>
        <v>3090000</v>
      </c>
      <c r="O15" s="92">
        <f t="shared" si="1"/>
        <v>37</v>
      </c>
      <c r="P15" s="92">
        <f t="shared" si="1"/>
        <v>478000</v>
      </c>
      <c r="Q15" s="92">
        <f t="shared" si="1"/>
        <v>0</v>
      </c>
      <c r="R15" s="99">
        <f t="shared" si="1"/>
        <v>0</v>
      </c>
      <c r="S15" s="99">
        <f t="shared" si="1"/>
        <v>2265</v>
      </c>
      <c r="T15" s="99">
        <f t="shared" si="1"/>
        <v>2265</v>
      </c>
      <c r="U15" s="92">
        <f t="shared" si="1"/>
        <v>2265000</v>
      </c>
      <c r="V15" s="92">
        <f t="shared" si="1"/>
        <v>0</v>
      </c>
      <c r="W15" s="92">
        <f t="shared" si="1"/>
        <v>0</v>
      </c>
      <c r="X15" s="61" t="e">
        <f>C17+E17+G17+I17+#REF!+K17+M17+O17+Q17+T17+V17</f>
        <v>#REF!</v>
      </c>
      <c r="Y15" s="61" t="e">
        <f>D17+F17+H17+J17+#REF!+L17+N17+P17+R17+U17+W17</f>
        <v>#REF!</v>
      </c>
      <c r="Z15" s="61" t="e">
        <f t="shared" ref="Z15:Z27" si="2">X15-G17-M17-T17</f>
        <v>#REF!</v>
      </c>
      <c r="AA15" s="61" t="e">
        <f t="shared" ref="AA15:AA27" si="3">Y15-H17-N17-U17</f>
        <v>#REF!</v>
      </c>
    </row>
    <row r="16" spans="1:27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114</v>
      </c>
      <c r="N16" s="92">
        <f t="shared" si="1"/>
        <v>2410000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4515</v>
      </c>
      <c r="T16" s="99">
        <f t="shared" si="1"/>
        <v>4515</v>
      </c>
      <c r="U16" s="92">
        <f t="shared" si="1"/>
        <v>5988000</v>
      </c>
      <c r="V16" s="92">
        <f t="shared" si="1"/>
        <v>0</v>
      </c>
      <c r="W16" s="92">
        <f t="shared" si="1"/>
        <v>0</v>
      </c>
      <c r="X16" s="61" t="e">
        <f>C18+E18+G18+I18+#REF!+K18+M18+O18+Q18+T18+V18</f>
        <v>#REF!</v>
      </c>
      <c r="Y16" s="61" t="e">
        <f>D18+F18+H18+J18+#REF!+L18+N18+P18+R18+U18+W18</f>
        <v>#REF!</v>
      </c>
      <c r="Z16" s="61" t="e">
        <f t="shared" si="2"/>
        <v>#REF!</v>
      </c>
      <c r="AA16" s="61" t="e">
        <f t="shared" si="3"/>
        <v>#REF!</v>
      </c>
    </row>
    <row r="17" spans="1:27" x14ac:dyDescent="0.2">
      <c r="A17" s="11" t="s">
        <v>53</v>
      </c>
      <c r="B17" s="57" t="s">
        <v>6</v>
      </c>
      <c r="C17" s="91">
        <f t="shared" si="1"/>
        <v>16</v>
      </c>
      <c r="D17" s="91">
        <f t="shared" si="1"/>
        <v>115000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156</v>
      </c>
      <c r="N17" s="92">
        <f t="shared" si="1"/>
        <v>3345000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7983</v>
      </c>
      <c r="T17" s="99">
        <f t="shared" si="1"/>
        <v>12612</v>
      </c>
      <c r="U17" s="92">
        <f t="shared" si="1"/>
        <v>6631482</v>
      </c>
      <c r="V17" s="92">
        <f t="shared" si="1"/>
        <v>0</v>
      </c>
      <c r="W17" s="92">
        <f t="shared" si="1"/>
        <v>0</v>
      </c>
      <c r="X17" s="61" t="e">
        <f>C19+E19+G19+I19+#REF!+K19+M19+O19+Q19+T19+V19</f>
        <v>#REF!</v>
      </c>
      <c r="Y17" s="61" t="e">
        <f>D19+F19+H19+J19+#REF!+L19+N19+P19+R19+U19+W19</f>
        <v>#REF!</v>
      </c>
      <c r="Z17" s="61" t="e">
        <f t="shared" si="2"/>
        <v>#REF!</v>
      </c>
      <c r="AA17" s="61" t="e">
        <f t="shared" si="3"/>
        <v>#REF!</v>
      </c>
    </row>
    <row r="18" spans="1:27" x14ac:dyDescent="0.2">
      <c r="A18" s="11" t="s">
        <v>54</v>
      </c>
      <c r="B18" s="57" t="s">
        <v>7</v>
      </c>
      <c r="C18" s="91">
        <f t="shared" si="1"/>
        <v>197</v>
      </c>
      <c r="D18" s="91">
        <f t="shared" si="1"/>
        <v>394000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17</v>
      </c>
      <c r="L18" s="92">
        <f t="shared" si="1"/>
        <v>478000</v>
      </c>
      <c r="M18" s="92">
        <f t="shared" si="1"/>
        <v>216</v>
      </c>
      <c r="N18" s="92">
        <f t="shared" si="1"/>
        <v>4289525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18286</v>
      </c>
      <c r="T18" s="99">
        <f t="shared" si="1"/>
        <v>18286</v>
      </c>
      <c r="U18" s="92">
        <f t="shared" si="1"/>
        <v>18286000</v>
      </c>
      <c r="V18" s="92">
        <f t="shared" si="1"/>
        <v>0</v>
      </c>
      <c r="W18" s="92">
        <f t="shared" si="1"/>
        <v>0</v>
      </c>
      <c r="X18" s="61" t="e">
        <f>C20+E20+G20+I20+#REF!+K20+M20+O20+Q20+T20+V20</f>
        <v>#REF!</v>
      </c>
      <c r="Y18" s="61" t="e">
        <f>D20+F20+H20+J20+#REF!+L20+N20+P20+R20+U20+W20</f>
        <v>#REF!</v>
      </c>
      <c r="Z18" s="61" t="e">
        <f t="shared" si="2"/>
        <v>#REF!</v>
      </c>
      <c r="AA18" s="61" t="e">
        <f t="shared" si="3"/>
        <v>#REF!</v>
      </c>
    </row>
    <row r="19" spans="1:27" x14ac:dyDescent="0.2">
      <c r="A19" s="11" t="s">
        <v>55</v>
      </c>
      <c r="B19" s="57" t="s">
        <v>8</v>
      </c>
      <c r="C19" s="91">
        <f t="shared" si="1"/>
        <v>13</v>
      </c>
      <c r="D19" s="91">
        <f t="shared" si="1"/>
        <v>130000</v>
      </c>
      <c r="E19" s="91">
        <f t="shared" ref="E19:W19" si="4">E50+E81+E112+E143</f>
        <v>5</v>
      </c>
      <c r="F19" s="91">
        <f t="shared" si="4"/>
        <v>60500</v>
      </c>
      <c r="G19" s="91">
        <f t="shared" si="4"/>
        <v>0</v>
      </c>
      <c r="H19" s="91">
        <f t="shared" si="4"/>
        <v>0</v>
      </c>
      <c r="I19" s="91">
        <f t="shared" si="4"/>
        <v>132</v>
      </c>
      <c r="J19" s="91">
        <f t="shared" si="4"/>
        <v>66000</v>
      </c>
      <c r="K19" s="91">
        <f t="shared" si="4"/>
        <v>19</v>
      </c>
      <c r="L19" s="92">
        <f t="shared" si="4"/>
        <v>1847710</v>
      </c>
      <c r="M19" s="92">
        <f t="shared" si="4"/>
        <v>149</v>
      </c>
      <c r="N19" s="92">
        <f t="shared" si="4"/>
        <v>4445600</v>
      </c>
      <c r="O19" s="92">
        <f t="shared" si="4"/>
        <v>0</v>
      </c>
      <c r="P19" s="92">
        <f t="shared" si="4"/>
        <v>0</v>
      </c>
      <c r="Q19" s="92">
        <f t="shared" si="4"/>
        <v>0</v>
      </c>
      <c r="R19" s="99">
        <f t="shared" si="4"/>
        <v>0</v>
      </c>
      <c r="S19" s="99">
        <f t="shared" si="4"/>
        <v>0</v>
      </c>
      <c r="T19" s="99">
        <f t="shared" si="4"/>
        <v>2934</v>
      </c>
      <c r="U19" s="92">
        <f t="shared" si="4"/>
        <v>3204860</v>
      </c>
      <c r="V19" s="92">
        <f t="shared" si="4"/>
        <v>0</v>
      </c>
      <c r="W19" s="92">
        <f t="shared" si="4"/>
        <v>0</v>
      </c>
      <c r="X19" s="61" t="e">
        <f>C21+E21+G21+I21+#REF!+K21+M21+O21+Q21+T21+V21</f>
        <v>#REF!</v>
      </c>
      <c r="Y19" s="61" t="e">
        <f>D21+F21+H21+J21+#REF!+L21+N21+P21+R21+U21+W21</f>
        <v>#REF!</v>
      </c>
      <c r="Z19" s="61" t="e">
        <f t="shared" si="2"/>
        <v>#REF!</v>
      </c>
      <c r="AA19" s="61" t="e">
        <f t="shared" si="3"/>
        <v>#REF!</v>
      </c>
    </row>
    <row r="20" spans="1:27" x14ac:dyDescent="0.2">
      <c r="A20" s="11" t="s">
        <v>56</v>
      </c>
      <c r="B20" s="57" t="s">
        <v>9</v>
      </c>
      <c r="C20" s="91">
        <f t="shared" ref="C20:W30" si="5">C51+C82+C113+C144</f>
        <v>57</v>
      </c>
      <c r="D20" s="91">
        <f t="shared" si="5"/>
        <v>285000</v>
      </c>
      <c r="E20" s="91">
        <f t="shared" si="5"/>
        <v>0</v>
      </c>
      <c r="F20" s="91">
        <f t="shared" si="5"/>
        <v>0</v>
      </c>
      <c r="G20" s="91">
        <f t="shared" si="5"/>
        <v>0</v>
      </c>
      <c r="H20" s="91">
        <f t="shared" si="5"/>
        <v>0</v>
      </c>
      <c r="I20" s="91">
        <f t="shared" si="5"/>
        <v>0</v>
      </c>
      <c r="J20" s="91">
        <f t="shared" si="5"/>
        <v>0</v>
      </c>
      <c r="K20" s="91">
        <f t="shared" si="5"/>
        <v>23</v>
      </c>
      <c r="L20" s="92">
        <f t="shared" si="5"/>
        <v>2292495</v>
      </c>
      <c r="M20" s="92">
        <f t="shared" si="5"/>
        <v>251</v>
      </c>
      <c r="N20" s="92">
        <f t="shared" si="5"/>
        <v>3070000</v>
      </c>
      <c r="O20" s="92">
        <f t="shared" si="5"/>
        <v>0</v>
      </c>
      <c r="P20" s="92">
        <f t="shared" si="5"/>
        <v>0</v>
      </c>
      <c r="Q20" s="92">
        <f t="shared" si="5"/>
        <v>0</v>
      </c>
      <c r="R20" s="99">
        <f t="shared" si="5"/>
        <v>0</v>
      </c>
      <c r="S20" s="99">
        <f t="shared" si="5"/>
        <v>9750</v>
      </c>
      <c r="T20" s="99">
        <f t="shared" si="5"/>
        <v>18888</v>
      </c>
      <c r="U20" s="92">
        <f t="shared" si="5"/>
        <v>7949270</v>
      </c>
      <c r="V20" s="92">
        <f t="shared" si="5"/>
        <v>0</v>
      </c>
      <c r="W20" s="92">
        <f t="shared" si="5"/>
        <v>0</v>
      </c>
      <c r="X20" s="61" t="e">
        <f>C22+E22+G22+I22+#REF!+K22+M22+O22+Q22+T22+V22</f>
        <v>#REF!</v>
      </c>
      <c r="Y20" s="61" t="e">
        <f>D22+F22+H22+J22+#REF!+L22+N22+P22+R22+U22+W22</f>
        <v>#REF!</v>
      </c>
      <c r="Z20" s="61" t="e">
        <f t="shared" si="2"/>
        <v>#REF!</v>
      </c>
      <c r="AA20" s="61" t="e">
        <f t="shared" si="3"/>
        <v>#REF!</v>
      </c>
    </row>
    <row r="21" spans="1:27" x14ac:dyDescent="0.2">
      <c r="A21" s="11" t="s">
        <v>57</v>
      </c>
      <c r="B21" s="57" t="s">
        <v>10</v>
      </c>
      <c r="C21" s="91">
        <f t="shared" si="5"/>
        <v>11</v>
      </c>
      <c r="D21" s="91">
        <f t="shared" si="5"/>
        <v>66000</v>
      </c>
      <c r="E21" s="91">
        <f t="shared" si="5"/>
        <v>0</v>
      </c>
      <c r="F21" s="91">
        <f t="shared" si="5"/>
        <v>0</v>
      </c>
      <c r="G21" s="91">
        <f t="shared" si="5"/>
        <v>0</v>
      </c>
      <c r="H21" s="91">
        <f t="shared" si="5"/>
        <v>0</v>
      </c>
      <c r="I21" s="91">
        <f t="shared" si="5"/>
        <v>0</v>
      </c>
      <c r="J21" s="91">
        <f t="shared" si="5"/>
        <v>0</v>
      </c>
      <c r="K21" s="91">
        <f t="shared" si="5"/>
        <v>0</v>
      </c>
      <c r="L21" s="92">
        <f t="shared" si="5"/>
        <v>0</v>
      </c>
      <c r="M21" s="92">
        <f t="shared" si="5"/>
        <v>124</v>
      </c>
      <c r="N21" s="92">
        <f t="shared" si="5"/>
        <v>1293000</v>
      </c>
      <c r="O21" s="92">
        <f t="shared" si="5"/>
        <v>0</v>
      </c>
      <c r="P21" s="92">
        <f t="shared" si="5"/>
        <v>0</v>
      </c>
      <c r="Q21" s="92">
        <f t="shared" si="5"/>
        <v>0</v>
      </c>
      <c r="R21" s="99">
        <f t="shared" si="5"/>
        <v>0</v>
      </c>
      <c r="S21" s="99">
        <f t="shared" si="5"/>
        <v>1706</v>
      </c>
      <c r="T21" s="99">
        <f t="shared" si="5"/>
        <v>1706</v>
      </c>
      <c r="U21" s="92">
        <f t="shared" si="5"/>
        <v>1706000</v>
      </c>
      <c r="V21" s="92">
        <f t="shared" si="5"/>
        <v>0</v>
      </c>
      <c r="W21" s="92">
        <f t="shared" si="5"/>
        <v>0</v>
      </c>
      <c r="X21" s="61" t="e">
        <f>C23+E23+G23+I23+#REF!+K23+M23+O23+Q23+T23+V23</f>
        <v>#REF!</v>
      </c>
      <c r="Y21" s="61" t="e">
        <f>D23+F23+H23+J23+#REF!+L23+N23+P23+R23+U23+W23</f>
        <v>#REF!</v>
      </c>
      <c r="Z21" s="61" t="e">
        <f t="shared" si="2"/>
        <v>#REF!</v>
      </c>
      <c r="AA21" s="61" t="e">
        <f t="shared" si="3"/>
        <v>#REF!</v>
      </c>
    </row>
    <row r="22" spans="1:27" x14ac:dyDescent="0.2">
      <c r="A22" s="11" t="s">
        <v>58</v>
      </c>
      <c r="B22" s="57" t="s">
        <v>11</v>
      </c>
      <c r="C22" s="91">
        <f t="shared" si="5"/>
        <v>76</v>
      </c>
      <c r="D22" s="91">
        <f t="shared" si="5"/>
        <v>425000</v>
      </c>
      <c r="E22" s="91">
        <f t="shared" si="5"/>
        <v>212</v>
      </c>
      <c r="F22" s="91">
        <f t="shared" si="5"/>
        <v>2132500</v>
      </c>
      <c r="G22" s="91">
        <f t="shared" si="5"/>
        <v>4371</v>
      </c>
      <c r="H22" s="91">
        <f t="shared" si="5"/>
        <v>3267384</v>
      </c>
      <c r="I22" s="91">
        <f t="shared" si="5"/>
        <v>0</v>
      </c>
      <c r="J22" s="91">
        <f t="shared" si="5"/>
        <v>0</v>
      </c>
      <c r="K22" s="91">
        <f t="shared" si="5"/>
        <v>40</v>
      </c>
      <c r="L22" s="92">
        <f t="shared" si="5"/>
        <v>4145500</v>
      </c>
      <c r="M22" s="92">
        <f t="shared" si="5"/>
        <v>196</v>
      </c>
      <c r="N22" s="92">
        <f t="shared" si="5"/>
        <v>1698000</v>
      </c>
      <c r="O22" s="92">
        <f t="shared" si="5"/>
        <v>110</v>
      </c>
      <c r="P22" s="92">
        <f t="shared" si="5"/>
        <v>2278168</v>
      </c>
      <c r="Q22" s="92">
        <f t="shared" si="5"/>
        <v>1176</v>
      </c>
      <c r="R22" s="99">
        <f t="shared" si="5"/>
        <v>10308000</v>
      </c>
      <c r="S22" s="99">
        <f t="shared" si="5"/>
        <v>7348</v>
      </c>
      <c r="T22" s="99">
        <f t="shared" si="5"/>
        <v>7348</v>
      </c>
      <c r="U22" s="92">
        <f t="shared" si="5"/>
        <v>11333000</v>
      </c>
      <c r="V22" s="92">
        <f t="shared" si="5"/>
        <v>0</v>
      </c>
      <c r="W22" s="92">
        <f t="shared" si="5"/>
        <v>0</v>
      </c>
      <c r="X22" s="61" t="e">
        <f>C24+E24+G24+I24+#REF!+K24+M24+O24+Q24+T24+V24</f>
        <v>#REF!</v>
      </c>
      <c r="Y22" s="61" t="e">
        <f>D24+F24+H24+J24+#REF!+L24+N24+P24+R24+U24+W24</f>
        <v>#REF!</v>
      </c>
      <c r="Z22" s="61" t="e">
        <f t="shared" si="2"/>
        <v>#REF!</v>
      </c>
      <c r="AA22" s="61" t="e">
        <f t="shared" si="3"/>
        <v>#REF!</v>
      </c>
    </row>
    <row r="23" spans="1:27" x14ac:dyDescent="0.2">
      <c r="A23" s="11" t="s">
        <v>59</v>
      </c>
      <c r="B23" s="57" t="s">
        <v>12</v>
      </c>
      <c r="C23" s="91">
        <f t="shared" si="5"/>
        <v>17</v>
      </c>
      <c r="D23" s="91">
        <f t="shared" si="5"/>
        <v>170000</v>
      </c>
      <c r="E23" s="91">
        <f t="shared" si="5"/>
        <v>0</v>
      </c>
      <c r="F23" s="91">
        <f t="shared" si="5"/>
        <v>0</v>
      </c>
      <c r="G23" s="91">
        <f t="shared" si="5"/>
        <v>0</v>
      </c>
      <c r="H23" s="91">
        <f t="shared" si="5"/>
        <v>0</v>
      </c>
      <c r="I23" s="91">
        <f t="shared" si="5"/>
        <v>346</v>
      </c>
      <c r="J23" s="91">
        <f t="shared" si="5"/>
        <v>702500</v>
      </c>
      <c r="K23" s="91">
        <f t="shared" si="5"/>
        <v>6</v>
      </c>
      <c r="L23" s="92">
        <f t="shared" si="5"/>
        <v>520000</v>
      </c>
      <c r="M23" s="92">
        <f t="shared" si="5"/>
        <v>33</v>
      </c>
      <c r="N23" s="92">
        <f t="shared" si="5"/>
        <v>810000</v>
      </c>
      <c r="O23" s="92">
        <f t="shared" si="5"/>
        <v>0</v>
      </c>
      <c r="P23" s="92">
        <f t="shared" si="5"/>
        <v>0</v>
      </c>
      <c r="Q23" s="92">
        <f t="shared" si="5"/>
        <v>0</v>
      </c>
      <c r="R23" s="99">
        <f t="shared" si="5"/>
        <v>0</v>
      </c>
      <c r="S23" s="99">
        <f t="shared" si="5"/>
        <v>37</v>
      </c>
      <c r="T23" s="99">
        <f t="shared" si="5"/>
        <v>37</v>
      </c>
      <c r="U23" s="92">
        <f t="shared" si="5"/>
        <v>208016</v>
      </c>
      <c r="V23" s="92">
        <f t="shared" si="5"/>
        <v>0</v>
      </c>
      <c r="W23" s="92">
        <f t="shared" si="5"/>
        <v>0</v>
      </c>
      <c r="X23" s="61" t="e">
        <f>C25+E25+G25+I25+#REF!+K25+M25+O25+Q25+T25+V25</f>
        <v>#REF!</v>
      </c>
      <c r="Y23" s="61" t="e">
        <f>D25+F25+H25+J25+#REF!+L25+N25+P25+R25+U25+W25</f>
        <v>#REF!</v>
      </c>
      <c r="Z23" s="61" t="e">
        <f t="shared" si="2"/>
        <v>#REF!</v>
      </c>
      <c r="AA23" s="61" t="e">
        <f t="shared" si="3"/>
        <v>#REF!</v>
      </c>
    </row>
    <row r="24" spans="1:27" x14ac:dyDescent="0.2">
      <c r="A24" s="11" t="s">
        <v>60</v>
      </c>
      <c r="B24" s="57" t="s">
        <v>13</v>
      </c>
      <c r="C24" s="107">
        <f t="shared" si="5"/>
        <v>48</v>
      </c>
      <c r="D24" s="107">
        <f t="shared" si="5"/>
        <v>240000</v>
      </c>
      <c r="E24" s="107">
        <f t="shared" si="5"/>
        <v>0</v>
      </c>
      <c r="F24" s="107">
        <f t="shared" si="5"/>
        <v>0</v>
      </c>
      <c r="G24" s="107">
        <f t="shared" si="5"/>
        <v>0</v>
      </c>
      <c r="H24" s="107">
        <f t="shared" si="5"/>
        <v>0</v>
      </c>
      <c r="I24" s="107">
        <f t="shared" si="5"/>
        <v>0</v>
      </c>
      <c r="J24" s="107">
        <f t="shared" si="5"/>
        <v>0</v>
      </c>
      <c r="K24" s="107">
        <f t="shared" si="5"/>
        <v>7</v>
      </c>
      <c r="L24" s="107">
        <f t="shared" si="5"/>
        <v>428350</v>
      </c>
      <c r="M24" s="92">
        <f t="shared" si="5"/>
        <v>209</v>
      </c>
      <c r="N24" s="92">
        <f t="shared" si="5"/>
        <v>4180000</v>
      </c>
      <c r="O24" s="92">
        <f t="shared" si="5"/>
        <v>0</v>
      </c>
      <c r="P24" s="92">
        <f t="shared" si="5"/>
        <v>0</v>
      </c>
      <c r="Q24" s="92">
        <f t="shared" si="5"/>
        <v>0</v>
      </c>
      <c r="R24" s="99">
        <f t="shared" si="5"/>
        <v>0</v>
      </c>
      <c r="S24" s="99">
        <f t="shared" si="5"/>
        <v>10645</v>
      </c>
      <c r="T24" s="99">
        <f t="shared" si="5"/>
        <v>10645</v>
      </c>
      <c r="U24" s="92">
        <f t="shared" si="5"/>
        <v>8517200</v>
      </c>
      <c r="V24" s="92">
        <f t="shared" si="5"/>
        <v>0</v>
      </c>
      <c r="W24" s="92">
        <f t="shared" si="5"/>
        <v>0</v>
      </c>
      <c r="X24" s="61" t="e">
        <f>C26+E26+G26+I26+#REF!+K26+M26+O26+Q26+T26+V26</f>
        <v>#REF!</v>
      </c>
      <c r="Y24" s="61" t="e">
        <f>D26+F26+H26+J26+#REF!+L26+N26+P26+R26+U26+W26</f>
        <v>#REF!</v>
      </c>
      <c r="Z24" s="61" t="e">
        <f t="shared" si="2"/>
        <v>#REF!</v>
      </c>
      <c r="AA24" s="61" t="e">
        <f t="shared" si="3"/>
        <v>#REF!</v>
      </c>
    </row>
    <row r="25" spans="1:27" x14ac:dyDescent="0.2">
      <c r="A25" s="11" t="s">
        <v>61</v>
      </c>
      <c r="B25" s="57" t="s">
        <v>14</v>
      </c>
      <c r="C25" s="91">
        <f t="shared" si="5"/>
        <v>0</v>
      </c>
      <c r="D25" s="91">
        <f t="shared" si="5"/>
        <v>0</v>
      </c>
      <c r="E25" s="91">
        <f t="shared" si="5"/>
        <v>6</v>
      </c>
      <c r="F25" s="91">
        <f t="shared" si="5"/>
        <v>49950</v>
      </c>
      <c r="G25" s="91">
        <f t="shared" si="5"/>
        <v>0</v>
      </c>
      <c r="H25" s="91">
        <f t="shared" si="5"/>
        <v>0</v>
      </c>
      <c r="I25" s="91">
        <f t="shared" si="5"/>
        <v>0</v>
      </c>
      <c r="J25" s="91">
        <f t="shared" si="5"/>
        <v>0</v>
      </c>
      <c r="K25" s="91">
        <f t="shared" si="5"/>
        <v>0</v>
      </c>
      <c r="L25" s="92">
        <f t="shared" si="5"/>
        <v>0</v>
      </c>
      <c r="M25" s="92">
        <f t="shared" si="5"/>
        <v>0</v>
      </c>
      <c r="N25" s="92">
        <f t="shared" si="5"/>
        <v>0</v>
      </c>
      <c r="O25" s="92">
        <f t="shared" si="5"/>
        <v>1</v>
      </c>
      <c r="P25" s="92">
        <f t="shared" si="5"/>
        <v>10000</v>
      </c>
      <c r="Q25" s="92">
        <f t="shared" si="5"/>
        <v>0</v>
      </c>
      <c r="R25" s="99">
        <f t="shared" si="5"/>
        <v>0</v>
      </c>
      <c r="S25" s="99">
        <f t="shared" si="5"/>
        <v>0</v>
      </c>
      <c r="T25" s="99">
        <f t="shared" si="5"/>
        <v>0</v>
      </c>
      <c r="U25" s="92">
        <f t="shared" si="5"/>
        <v>0</v>
      </c>
      <c r="V25" s="92">
        <f t="shared" si="5"/>
        <v>0</v>
      </c>
      <c r="W25" s="92">
        <f t="shared" si="5"/>
        <v>0</v>
      </c>
      <c r="X25" s="61" t="e">
        <f>C27+E27+G27+I27+#REF!+K27+M27+O27+Q27+T27+V27</f>
        <v>#REF!</v>
      </c>
      <c r="Y25" s="61" t="e">
        <f>D27+F27+H27+J27+#REF!+L27+N27+P27+R27+U27+W27</f>
        <v>#REF!</v>
      </c>
      <c r="Z25" s="61" t="e">
        <f t="shared" si="2"/>
        <v>#REF!</v>
      </c>
      <c r="AA25" s="61" t="e">
        <f t="shared" si="3"/>
        <v>#REF!</v>
      </c>
    </row>
    <row r="26" spans="1:27" x14ac:dyDescent="0.2">
      <c r="A26" s="11" t="s">
        <v>62</v>
      </c>
      <c r="B26" s="57" t="s">
        <v>15</v>
      </c>
      <c r="C26" s="91">
        <f t="shared" si="5"/>
        <v>8</v>
      </c>
      <c r="D26" s="91">
        <f t="shared" si="5"/>
        <v>50000</v>
      </c>
      <c r="E26" s="91">
        <f t="shared" si="5"/>
        <v>0</v>
      </c>
      <c r="F26" s="91">
        <f t="shared" si="5"/>
        <v>0</v>
      </c>
      <c r="G26" s="91">
        <f t="shared" si="5"/>
        <v>1316</v>
      </c>
      <c r="H26" s="91">
        <f t="shared" si="5"/>
        <v>3167400</v>
      </c>
      <c r="I26" s="91">
        <f t="shared" si="5"/>
        <v>0</v>
      </c>
      <c r="J26" s="91">
        <f t="shared" si="5"/>
        <v>0</v>
      </c>
      <c r="K26" s="91">
        <f t="shared" si="5"/>
        <v>0</v>
      </c>
      <c r="L26" s="92">
        <f t="shared" si="5"/>
        <v>0</v>
      </c>
      <c r="M26" s="92">
        <f t="shared" si="5"/>
        <v>116</v>
      </c>
      <c r="N26" s="92">
        <f t="shared" si="5"/>
        <v>2892848</v>
      </c>
      <c r="O26" s="92">
        <f t="shared" si="5"/>
        <v>0</v>
      </c>
      <c r="P26" s="92">
        <f t="shared" si="5"/>
        <v>0</v>
      </c>
      <c r="Q26" s="92">
        <f t="shared" si="5"/>
        <v>0</v>
      </c>
      <c r="R26" s="99">
        <f t="shared" si="5"/>
        <v>0</v>
      </c>
      <c r="S26" s="99">
        <f t="shared" si="5"/>
        <v>6351</v>
      </c>
      <c r="T26" s="99">
        <f t="shared" si="5"/>
        <v>8725</v>
      </c>
      <c r="U26" s="92">
        <f t="shared" si="5"/>
        <v>13920900</v>
      </c>
      <c r="V26" s="92">
        <f t="shared" si="5"/>
        <v>0</v>
      </c>
      <c r="W26" s="92">
        <f t="shared" si="5"/>
        <v>0</v>
      </c>
      <c r="X26" s="61" t="e">
        <f>C28+E28+G28+I28+#REF!+K28+M28+O28+Q28+T28+V28</f>
        <v>#REF!</v>
      </c>
      <c r="Y26" s="61" t="e">
        <f>D28+F28+H28+J28+#REF!+L28+N28+P28+R28+U28+W28</f>
        <v>#REF!</v>
      </c>
      <c r="Z26" s="61" t="e">
        <f t="shared" si="2"/>
        <v>#REF!</v>
      </c>
      <c r="AA26" s="61" t="e">
        <f t="shared" si="3"/>
        <v>#REF!</v>
      </c>
    </row>
    <row r="27" spans="1:27" x14ac:dyDescent="0.2">
      <c r="A27" s="11" t="s">
        <v>63</v>
      </c>
      <c r="B27" s="57" t="s">
        <v>16</v>
      </c>
      <c r="C27" s="91">
        <f t="shared" si="5"/>
        <v>3</v>
      </c>
      <c r="D27" s="91">
        <f t="shared" si="5"/>
        <v>60000</v>
      </c>
      <c r="E27" s="91">
        <f t="shared" si="5"/>
        <v>38</v>
      </c>
      <c r="F27" s="91">
        <f t="shared" si="5"/>
        <v>57000</v>
      </c>
      <c r="G27" s="91">
        <f t="shared" si="5"/>
        <v>2200</v>
      </c>
      <c r="H27" s="91">
        <f t="shared" si="5"/>
        <v>12218000</v>
      </c>
      <c r="I27" s="91">
        <f t="shared" si="5"/>
        <v>210</v>
      </c>
      <c r="J27" s="91">
        <f t="shared" si="5"/>
        <v>630000</v>
      </c>
      <c r="K27" s="91">
        <f t="shared" si="5"/>
        <v>0</v>
      </c>
      <c r="L27" s="92">
        <f t="shared" si="5"/>
        <v>0</v>
      </c>
      <c r="M27" s="92">
        <f t="shared" si="5"/>
        <v>49</v>
      </c>
      <c r="N27" s="92">
        <f t="shared" si="5"/>
        <v>1467124</v>
      </c>
      <c r="O27" s="92">
        <f t="shared" si="5"/>
        <v>0</v>
      </c>
      <c r="P27" s="92">
        <f t="shared" si="5"/>
        <v>0</v>
      </c>
      <c r="Q27" s="92">
        <f t="shared" si="5"/>
        <v>0</v>
      </c>
      <c r="R27" s="99">
        <f t="shared" si="5"/>
        <v>0</v>
      </c>
      <c r="S27" s="99">
        <f t="shared" si="5"/>
        <v>661</v>
      </c>
      <c r="T27" s="99">
        <f t="shared" si="5"/>
        <v>2276</v>
      </c>
      <c r="U27" s="92">
        <f t="shared" si="5"/>
        <v>1324812</v>
      </c>
      <c r="V27" s="92">
        <f t="shared" si="5"/>
        <v>0</v>
      </c>
      <c r="W27" s="92">
        <f t="shared" si="5"/>
        <v>0</v>
      </c>
      <c r="X27" s="61" t="e">
        <f>C29+E29+G29+I29+#REF!+K29+M29+O29+Q29+T29+V29</f>
        <v>#REF!</v>
      </c>
      <c r="Y27" s="61" t="e">
        <f>D29+F29+H29+J29+#REF!+L29+N29+P29+R29+U29+W29</f>
        <v>#REF!</v>
      </c>
      <c r="Z27" s="61" t="e">
        <f t="shared" si="2"/>
        <v>#REF!</v>
      </c>
      <c r="AA27" s="61" t="e">
        <f t="shared" si="3"/>
        <v>#REF!</v>
      </c>
    </row>
    <row r="28" spans="1:27" x14ac:dyDescent="0.2">
      <c r="A28" s="11" t="s">
        <v>64</v>
      </c>
      <c r="B28" s="57" t="s">
        <v>17</v>
      </c>
      <c r="C28" s="91">
        <f t="shared" si="5"/>
        <v>12</v>
      </c>
      <c r="D28" s="91">
        <f t="shared" si="5"/>
        <v>72000</v>
      </c>
      <c r="E28" s="91">
        <f t="shared" si="5"/>
        <v>0</v>
      </c>
      <c r="F28" s="91">
        <f t="shared" si="5"/>
        <v>0</v>
      </c>
      <c r="G28" s="91">
        <f t="shared" si="5"/>
        <v>0</v>
      </c>
      <c r="H28" s="91">
        <f t="shared" si="5"/>
        <v>0</v>
      </c>
      <c r="I28" s="91">
        <f t="shared" si="5"/>
        <v>0</v>
      </c>
      <c r="J28" s="91">
        <f t="shared" si="5"/>
        <v>0</v>
      </c>
      <c r="K28" s="91">
        <f t="shared" si="5"/>
        <v>0</v>
      </c>
      <c r="L28" s="92">
        <f t="shared" si="5"/>
        <v>0</v>
      </c>
      <c r="M28" s="92">
        <f t="shared" si="5"/>
        <v>53</v>
      </c>
      <c r="N28" s="92">
        <f t="shared" si="5"/>
        <v>564000</v>
      </c>
      <c r="O28" s="92">
        <f t="shared" si="5"/>
        <v>0</v>
      </c>
      <c r="P28" s="92">
        <f t="shared" si="5"/>
        <v>0</v>
      </c>
      <c r="Q28" s="92">
        <f t="shared" si="5"/>
        <v>0</v>
      </c>
      <c r="R28" s="99">
        <f t="shared" si="5"/>
        <v>0</v>
      </c>
      <c r="S28" s="99">
        <f t="shared" si="5"/>
        <v>5284</v>
      </c>
      <c r="T28" s="99">
        <f t="shared" si="5"/>
        <v>9170</v>
      </c>
      <c r="U28" s="92">
        <f t="shared" si="5"/>
        <v>12293800</v>
      </c>
      <c r="V28" s="92">
        <f t="shared" si="5"/>
        <v>0</v>
      </c>
      <c r="W28" s="92">
        <f t="shared" si="5"/>
        <v>0</v>
      </c>
      <c r="X28" s="61" t="e">
        <f>C30+E30+G30+I30+#REF!+K30+M30+O30+Q30+T30+V30</f>
        <v>#REF!</v>
      </c>
      <c r="Y28" s="61" t="e">
        <f>D30+F30+H30+J30+#REF!+L30+N30+P30+R30+U30+W30</f>
        <v>#REF!</v>
      </c>
      <c r="Z28" s="61" t="e">
        <f>X28-G29-M29-T29</f>
        <v>#REF!</v>
      </c>
      <c r="AA28" s="61" t="e">
        <f>Y28-H29-N29-U29</f>
        <v>#REF!</v>
      </c>
    </row>
    <row r="29" spans="1:27" x14ac:dyDescent="0.2">
      <c r="A29" s="11" t="s">
        <v>65</v>
      </c>
      <c r="B29" s="57" t="s">
        <v>18</v>
      </c>
      <c r="C29" s="91">
        <f t="shared" si="5"/>
        <v>1</v>
      </c>
      <c r="D29" s="91">
        <f t="shared" si="5"/>
        <v>10000</v>
      </c>
      <c r="E29" s="91">
        <f t="shared" si="5"/>
        <v>0</v>
      </c>
      <c r="F29" s="91">
        <f t="shared" si="5"/>
        <v>0</v>
      </c>
      <c r="G29" s="91">
        <f t="shared" si="5"/>
        <v>0</v>
      </c>
      <c r="H29" s="91">
        <f t="shared" si="5"/>
        <v>0</v>
      </c>
      <c r="I29" s="91">
        <f t="shared" si="5"/>
        <v>0</v>
      </c>
      <c r="J29" s="91">
        <f t="shared" si="5"/>
        <v>0</v>
      </c>
      <c r="K29" s="91">
        <f t="shared" si="5"/>
        <v>0</v>
      </c>
      <c r="L29" s="92">
        <f t="shared" si="5"/>
        <v>0</v>
      </c>
      <c r="M29" s="92">
        <f t="shared" si="5"/>
        <v>0</v>
      </c>
      <c r="N29" s="92">
        <f t="shared" si="5"/>
        <v>0</v>
      </c>
      <c r="O29" s="92">
        <f t="shared" si="5"/>
        <v>0</v>
      </c>
      <c r="P29" s="92">
        <f t="shared" si="5"/>
        <v>0</v>
      </c>
      <c r="Q29" s="92">
        <f t="shared" si="5"/>
        <v>0</v>
      </c>
      <c r="R29" s="99">
        <f t="shared" si="5"/>
        <v>0</v>
      </c>
      <c r="S29" s="99">
        <f t="shared" si="5"/>
        <v>397</v>
      </c>
      <c r="T29" s="99">
        <f t="shared" si="5"/>
        <v>397</v>
      </c>
      <c r="U29" s="92">
        <f t="shared" si="5"/>
        <v>1191000</v>
      </c>
      <c r="V29" s="92">
        <f t="shared" si="5"/>
        <v>0</v>
      </c>
      <c r="W29" s="92">
        <f t="shared" si="5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x14ac:dyDescent="0.2">
      <c r="A30" s="12" t="s">
        <v>66</v>
      </c>
      <c r="B30" s="58" t="s">
        <v>19</v>
      </c>
      <c r="C30" s="96">
        <f t="shared" si="5"/>
        <v>74</v>
      </c>
      <c r="D30" s="96">
        <f t="shared" si="5"/>
        <v>148000</v>
      </c>
      <c r="E30" s="96">
        <f t="shared" si="5"/>
        <v>0</v>
      </c>
      <c r="F30" s="96">
        <f t="shared" si="5"/>
        <v>0</v>
      </c>
      <c r="G30" s="96">
        <f t="shared" si="5"/>
        <v>0</v>
      </c>
      <c r="H30" s="96">
        <f t="shared" si="5"/>
        <v>0</v>
      </c>
      <c r="I30" s="96">
        <f t="shared" si="5"/>
        <v>0</v>
      </c>
      <c r="J30" s="96">
        <f t="shared" si="5"/>
        <v>0</v>
      </c>
      <c r="K30" s="96">
        <f t="shared" si="5"/>
        <v>0</v>
      </c>
      <c r="L30" s="97">
        <f t="shared" si="5"/>
        <v>0</v>
      </c>
      <c r="M30" s="97">
        <f t="shared" si="5"/>
        <v>0</v>
      </c>
      <c r="N30" s="97">
        <f t="shared" si="5"/>
        <v>0</v>
      </c>
      <c r="O30" s="97">
        <f t="shared" si="5"/>
        <v>0</v>
      </c>
      <c r="P30" s="97">
        <f t="shared" si="5"/>
        <v>0</v>
      </c>
      <c r="Q30" s="97">
        <f t="shared" si="5"/>
        <v>0</v>
      </c>
      <c r="R30" s="101">
        <f t="shared" si="5"/>
        <v>0</v>
      </c>
      <c r="S30" s="101">
        <f t="shared" si="5"/>
        <v>282</v>
      </c>
      <c r="T30" s="101">
        <f t="shared" si="5"/>
        <v>282</v>
      </c>
      <c r="U30" s="97">
        <f t="shared" si="5"/>
        <v>565500</v>
      </c>
      <c r="V30" s="97">
        <f t="shared" si="5"/>
        <v>0</v>
      </c>
      <c r="W30" s="97">
        <f t="shared" si="5"/>
        <v>0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x14ac:dyDescent="0.2">
      <c r="A31" s="59" t="s">
        <v>181</v>
      </c>
    </row>
    <row r="32" spans="1:27" x14ac:dyDescent="0.2">
      <c r="A32" t="s">
        <v>0</v>
      </c>
    </row>
    <row r="33" spans="1:23" x14ac:dyDescent="0.2">
      <c r="B33" s="22"/>
      <c r="H33" s="45"/>
      <c r="I33" s="45"/>
      <c r="J33" s="45"/>
    </row>
    <row r="34" spans="1:23" s="60" customFormat="1" ht="20.45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</row>
    <row r="35" spans="1:23" s="60" customFormat="1" ht="19.5" x14ac:dyDescent="0.2">
      <c r="A35" s="86" t="s">
        <v>118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3" t="s">
        <v>193</v>
      </c>
      <c r="B36" s="134"/>
      <c r="C36" s="139" t="s">
        <v>131</v>
      </c>
      <c r="D36" s="139"/>
      <c r="E36" s="139" t="s">
        <v>132</v>
      </c>
      <c r="F36" s="139"/>
      <c r="G36" s="139" t="s">
        <v>133</v>
      </c>
      <c r="H36" s="139"/>
      <c r="I36" s="139" t="s">
        <v>134</v>
      </c>
      <c r="J36" s="139"/>
      <c r="K36" s="139" t="s">
        <v>136</v>
      </c>
      <c r="L36" s="139"/>
      <c r="M36" s="139" t="s">
        <v>137</v>
      </c>
      <c r="N36" s="139"/>
      <c r="O36" s="139" t="s">
        <v>139</v>
      </c>
      <c r="P36" s="139"/>
      <c r="Q36" s="139" t="s">
        <v>140</v>
      </c>
      <c r="R36" s="139"/>
      <c r="S36" s="140" t="s">
        <v>141</v>
      </c>
      <c r="T36" s="142"/>
      <c r="U36" s="141"/>
      <c r="V36" s="139" t="s">
        <v>142</v>
      </c>
      <c r="W36" s="140"/>
    </row>
    <row r="37" spans="1:23" s="8" customFormat="1" ht="13.9" customHeight="1" x14ac:dyDescent="0.2">
      <c r="A37" s="135"/>
      <c r="B37" s="136"/>
      <c r="C37" s="109" t="s">
        <v>47</v>
      </c>
      <c r="D37" s="109" t="s">
        <v>143</v>
      </c>
      <c r="E37" s="109" t="s">
        <v>48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15" t="s">
        <v>129</v>
      </c>
      <c r="L37" s="115" t="s">
        <v>147</v>
      </c>
      <c r="M37" s="115" t="s">
        <v>49</v>
      </c>
      <c r="N37" s="115" t="s">
        <v>148</v>
      </c>
      <c r="O37" s="109" t="s">
        <v>48</v>
      </c>
      <c r="P37" s="115" t="s">
        <v>149</v>
      </c>
      <c r="Q37" s="109" t="s">
        <v>48</v>
      </c>
      <c r="R37" s="115" t="s">
        <v>150</v>
      </c>
      <c r="S37" s="109" t="s">
        <v>50</v>
      </c>
      <c r="T37" s="109" t="s">
        <v>48</v>
      </c>
      <c r="U37" s="115" t="s">
        <v>151</v>
      </c>
      <c r="V37" s="109" t="s">
        <v>48</v>
      </c>
      <c r="W37" s="119" t="s">
        <v>152</v>
      </c>
    </row>
    <row r="38" spans="1:23" s="20" customFormat="1" ht="34.15" customHeight="1" x14ac:dyDescent="0.2">
      <c r="A38" s="137"/>
      <c r="B38" s="138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123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262</v>
      </c>
      <c r="D39" s="111">
        <v>2360000</v>
      </c>
      <c r="E39" s="111">
        <v>263</v>
      </c>
      <c r="F39" s="111">
        <v>2423870</v>
      </c>
      <c r="G39" s="111">
        <v>1349</v>
      </c>
      <c r="H39" s="111">
        <v>3172150</v>
      </c>
      <c r="I39" s="111">
        <v>2661</v>
      </c>
      <c r="J39" s="111">
        <v>8286110</v>
      </c>
      <c r="K39" s="111">
        <v>38</v>
      </c>
      <c r="L39" s="111">
        <v>2641890</v>
      </c>
      <c r="M39" s="111">
        <v>963</v>
      </c>
      <c r="N39" s="104">
        <v>24559248</v>
      </c>
      <c r="O39" s="104">
        <v>66</v>
      </c>
      <c r="P39" s="104">
        <v>914768</v>
      </c>
      <c r="Q39" s="104">
        <v>16125</v>
      </c>
      <c r="R39" s="104">
        <v>10675655</v>
      </c>
      <c r="S39" s="104">
        <v>0</v>
      </c>
      <c r="T39" s="112">
        <v>0</v>
      </c>
      <c r="U39" s="112">
        <v>0</v>
      </c>
      <c r="V39" s="112">
        <v>0</v>
      </c>
      <c r="W39" s="104">
        <v>0</v>
      </c>
    </row>
    <row r="40" spans="1:23" s="6" customFormat="1" x14ac:dyDescent="0.2">
      <c r="A40" s="8" t="s">
        <v>84</v>
      </c>
      <c r="B40" s="57" t="s">
        <v>85</v>
      </c>
      <c r="C40" s="91">
        <v>8</v>
      </c>
      <c r="D40" s="91">
        <v>163200</v>
      </c>
      <c r="E40" s="91">
        <v>105</v>
      </c>
      <c r="F40" s="91">
        <v>983000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39</v>
      </c>
      <c r="N40" s="92">
        <v>1115000</v>
      </c>
      <c r="O40" s="92">
        <v>0</v>
      </c>
      <c r="P40" s="92">
        <v>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13</v>
      </c>
      <c r="D41" s="91">
        <v>13000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16</v>
      </c>
      <c r="L41" s="91">
        <v>1121055</v>
      </c>
      <c r="M41" s="91">
        <v>204</v>
      </c>
      <c r="N41" s="92">
        <v>7575000</v>
      </c>
      <c r="O41" s="92">
        <v>0</v>
      </c>
      <c r="P41" s="92">
        <v>0</v>
      </c>
      <c r="Q41" s="92">
        <v>6799</v>
      </c>
      <c r="R41" s="92">
        <v>6888000</v>
      </c>
      <c r="S41" s="92">
        <v>0</v>
      </c>
      <c r="T41" s="99">
        <v>0</v>
      </c>
      <c r="U41" s="99">
        <v>0</v>
      </c>
      <c r="V41" s="99">
        <v>0</v>
      </c>
      <c r="W41" s="92">
        <v>0</v>
      </c>
    </row>
    <row r="42" spans="1:23" s="6" customFormat="1" x14ac:dyDescent="0.2">
      <c r="A42" s="8" t="s">
        <v>195</v>
      </c>
      <c r="B42" s="57" t="s">
        <v>88</v>
      </c>
      <c r="C42" s="91">
        <v>34</v>
      </c>
      <c r="D42" s="91">
        <v>340000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71</v>
      </c>
      <c r="D43" s="91">
        <v>1258800</v>
      </c>
      <c r="E43" s="91">
        <v>0</v>
      </c>
      <c r="F43" s="91">
        <v>0</v>
      </c>
      <c r="G43" s="91">
        <v>0</v>
      </c>
      <c r="H43" s="91">
        <v>0</v>
      </c>
      <c r="I43" s="91">
        <v>2127</v>
      </c>
      <c r="J43" s="91">
        <v>7461900</v>
      </c>
      <c r="K43" s="91">
        <v>0</v>
      </c>
      <c r="L43" s="91">
        <v>0</v>
      </c>
      <c r="M43" s="91">
        <v>197</v>
      </c>
      <c r="N43" s="92">
        <v>5905800</v>
      </c>
      <c r="O43" s="92">
        <v>33</v>
      </c>
      <c r="P43" s="92">
        <v>336600</v>
      </c>
      <c r="Q43" s="92">
        <v>9</v>
      </c>
      <c r="R43" s="92">
        <v>28000</v>
      </c>
      <c r="S43" s="92">
        <v>0</v>
      </c>
      <c r="T43" s="99">
        <v>0</v>
      </c>
      <c r="U43" s="99">
        <v>0</v>
      </c>
      <c r="V43" s="99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2</v>
      </c>
      <c r="D44" s="91">
        <v>24000</v>
      </c>
      <c r="E44" s="91">
        <v>37</v>
      </c>
      <c r="F44" s="91">
        <v>401000</v>
      </c>
      <c r="G44" s="91">
        <v>0</v>
      </c>
      <c r="H44" s="91">
        <v>0</v>
      </c>
      <c r="I44" s="91">
        <v>296</v>
      </c>
      <c r="J44" s="91">
        <v>230800</v>
      </c>
      <c r="K44" s="91">
        <v>2</v>
      </c>
      <c r="L44" s="91">
        <v>189835</v>
      </c>
      <c r="M44" s="91">
        <v>28</v>
      </c>
      <c r="N44" s="92">
        <v>560000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2</v>
      </c>
      <c r="D45" s="91">
        <v>10000</v>
      </c>
      <c r="E45" s="91">
        <v>72</v>
      </c>
      <c r="F45" s="91">
        <v>542370</v>
      </c>
      <c r="G45" s="91">
        <v>0</v>
      </c>
      <c r="H45" s="91">
        <v>0</v>
      </c>
      <c r="I45" s="91">
        <v>84</v>
      </c>
      <c r="J45" s="91">
        <v>184410</v>
      </c>
      <c r="K45" s="91">
        <v>1</v>
      </c>
      <c r="L45" s="91">
        <v>4000</v>
      </c>
      <c r="M45" s="91">
        <v>43</v>
      </c>
      <c r="N45" s="92">
        <v>860000</v>
      </c>
      <c r="O45" s="92">
        <v>12</v>
      </c>
      <c r="P45" s="92">
        <v>290000</v>
      </c>
      <c r="Q45" s="92">
        <v>8895</v>
      </c>
      <c r="R45" s="92">
        <v>144155</v>
      </c>
      <c r="S45" s="92">
        <v>0</v>
      </c>
      <c r="T45" s="99">
        <v>0</v>
      </c>
      <c r="U45" s="99">
        <v>0</v>
      </c>
      <c r="V45" s="99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7</v>
      </c>
      <c r="D46" s="91">
        <v>70000</v>
      </c>
      <c r="E46" s="91">
        <v>0</v>
      </c>
      <c r="F46" s="91">
        <v>0</v>
      </c>
      <c r="G46" s="91">
        <v>0</v>
      </c>
      <c r="H46" s="91">
        <v>0</v>
      </c>
      <c r="I46" s="91">
        <v>3</v>
      </c>
      <c r="J46" s="91">
        <v>5000</v>
      </c>
      <c r="K46" s="91">
        <v>1</v>
      </c>
      <c r="L46" s="91">
        <v>100000</v>
      </c>
      <c r="M46" s="91">
        <v>51</v>
      </c>
      <c r="N46" s="92">
        <v>805000</v>
      </c>
      <c r="O46" s="92">
        <v>10</v>
      </c>
      <c r="P46" s="92">
        <v>120000</v>
      </c>
      <c r="Q46" s="92">
        <v>0</v>
      </c>
      <c r="R46" s="92">
        <v>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34</v>
      </c>
      <c r="N47" s="92">
        <v>730000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4</v>
      </c>
      <c r="D48" s="91">
        <v>30000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46</v>
      </c>
      <c r="N48" s="92">
        <v>995000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50</v>
      </c>
      <c r="D49" s="91">
        <v>100000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7</v>
      </c>
      <c r="L49" s="91">
        <v>164000</v>
      </c>
      <c r="M49" s="91">
        <v>49</v>
      </c>
      <c r="N49" s="92">
        <v>980000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4</v>
      </c>
      <c r="D50" s="91">
        <v>40000</v>
      </c>
      <c r="E50" s="91">
        <v>2</v>
      </c>
      <c r="F50" s="91">
        <v>23000</v>
      </c>
      <c r="G50" s="91">
        <v>0</v>
      </c>
      <c r="H50" s="91">
        <v>0</v>
      </c>
      <c r="I50" s="91">
        <v>33</v>
      </c>
      <c r="J50" s="91">
        <v>16500</v>
      </c>
      <c r="K50" s="91">
        <v>6</v>
      </c>
      <c r="L50" s="91">
        <v>600000</v>
      </c>
      <c r="M50" s="91">
        <v>42</v>
      </c>
      <c r="N50" s="92">
        <v>1255600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17</v>
      </c>
      <c r="D51" s="91">
        <v>85000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4</v>
      </c>
      <c r="L51" s="91">
        <v>400000</v>
      </c>
      <c r="M51" s="91">
        <v>65</v>
      </c>
      <c r="N51" s="92">
        <v>805000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2</v>
      </c>
      <c r="N52" s="92">
        <v>22000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14</v>
      </c>
      <c r="D53" s="91">
        <v>70000</v>
      </c>
      <c r="E53" s="91">
        <v>44</v>
      </c>
      <c r="F53" s="91">
        <v>452000</v>
      </c>
      <c r="G53" s="91">
        <v>33</v>
      </c>
      <c r="H53" s="91">
        <v>4750</v>
      </c>
      <c r="I53" s="91">
        <v>0</v>
      </c>
      <c r="J53" s="91">
        <v>0</v>
      </c>
      <c r="K53" s="91">
        <v>0</v>
      </c>
      <c r="L53" s="91">
        <v>0</v>
      </c>
      <c r="M53" s="91">
        <v>38</v>
      </c>
      <c r="N53" s="92">
        <v>311000</v>
      </c>
      <c r="O53" s="92">
        <v>11</v>
      </c>
      <c r="P53" s="92">
        <v>168168</v>
      </c>
      <c r="Q53" s="92">
        <v>422</v>
      </c>
      <c r="R53" s="92">
        <v>3615500</v>
      </c>
      <c r="S53" s="92">
        <v>0</v>
      </c>
      <c r="T53" s="99">
        <v>0</v>
      </c>
      <c r="U53" s="99">
        <v>0</v>
      </c>
      <c r="V53" s="99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3</v>
      </c>
      <c r="D54" s="91">
        <v>30000</v>
      </c>
      <c r="E54" s="91">
        <v>0</v>
      </c>
      <c r="F54" s="91">
        <v>0</v>
      </c>
      <c r="G54" s="91">
        <v>0</v>
      </c>
      <c r="H54" s="91">
        <v>0</v>
      </c>
      <c r="I54" s="91">
        <v>56</v>
      </c>
      <c r="J54" s="91">
        <v>201500</v>
      </c>
      <c r="K54" s="91">
        <v>0</v>
      </c>
      <c r="L54" s="91">
        <v>0</v>
      </c>
      <c r="M54" s="91">
        <v>9</v>
      </c>
      <c r="N54" s="92">
        <v>210000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8</v>
      </c>
      <c r="D55" s="107">
        <v>40000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1</v>
      </c>
      <c r="L55" s="107">
        <v>63000</v>
      </c>
      <c r="M55" s="107">
        <v>58</v>
      </c>
      <c r="N55" s="107">
        <v>1160000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3</v>
      </c>
      <c r="F56" s="91">
        <v>22500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4</v>
      </c>
      <c r="D57" s="91">
        <v>20000</v>
      </c>
      <c r="E57" s="91">
        <v>0</v>
      </c>
      <c r="F57" s="91">
        <v>0</v>
      </c>
      <c r="G57" s="91">
        <v>1316</v>
      </c>
      <c r="H57" s="91">
        <v>3167400</v>
      </c>
      <c r="I57" s="91">
        <v>0</v>
      </c>
      <c r="J57" s="91">
        <v>0</v>
      </c>
      <c r="K57" s="91">
        <v>0</v>
      </c>
      <c r="L57" s="91">
        <v>0</v>
      </c>
      <c r="M57" s="91">
        <v>36</v>
      </c>
      <c r="N57" s="92">
        <v>897848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1">
        <v>0</v>
      </c>
      <c r="I58" s="91">
        <v>62</v>
      </c>
      <c r="J58" s="91">
        <v>186000</v>
      </c>
      <c r="K58" s="91">
        <v>0</v>
      </c>
      <c r="L58" s="91">
        <v>0</v>
      </c>
      <c r="M58" s="91">
        <v>7</v>
      </c>
      <c r="N58" s="92">
        <v>210000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6</v>
      </c>
      <c r="D59" s="91">
        <v>36000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15</v>
      </c>
      <c r="N59" s="92">
        <v>162000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15</v>
      </c>
      <c r="D61" s="96">
        <v>30000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</row>
    <row r="62" spans="1:23" x14ac:dyDescent="0.2">
      <c r="A62" s="59" t="s">
        <v>181</v>
      </c>
    </row>
    <row r="63" spans="1:23" x14ac:dyDescent="0.2">
      <c r="A63" t="s">
        <v>0</v>
      </c>
    </row>
    <row r="65" spans="1:27" s="60" customFormat="1" ht="20.45" customHeight="1" x14ac:dyDescent="0.2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</row>
    <row r="66" spans="1:27" s="60" customFormat="1" ht="19.5" x14ac:dyDescent="0.2">
      <c r="A66" s="86" t="s">
        <v>119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customHeight="1" x14ac:dyDescent="0.2">
      <c r="A67" s="133" t="s">
        <v>193</v>
      </c>
      <c r="B67" s="134"/>
      <c r="C67" s="139" t="s">
        <v>131</v>
      </c>
      <c r="D67" s="139"/>
      <c r="E67" s="139" t="s">
        <v>132</v>
      </c>
      <c r="F67" s="139"/>
      <c r="G67" s="139" t="s">
        <v>133</v>
      </c>
      <c r="H67" s="139"/>
      <c r="I67" s="139" t="s">
        <v>134</v>
      </c>
      <c r="J67" s="139"/>
      <c r="K67" s="139" t="s">
        <v>136</v>
      </c>
      <c r="L67" s="139"/>
      <c r="M67" s="139" t="s">
        <v>207</v>
      </c>
      <c r="N67" s="139"/>
      <c r="O67" s="139" t="s">
        <v>139</v>
      </c>
      <c r="P67" s="139"/>
      <c r="Q67" s="139" t="s">
        <v>140</v>
      </c>
      <c r="R67" s="139"/>
      <c r="S67" s="140" t="s">
        <v>141</v>
      </c>
      <c r="T67" s="142"/>
      <c r="U67" s="141"/>
      <c r="V67" s="139" t="s">
        <v>142</v>
      </c>
      <c r="W67" s="140"/>
    </row>
    <row r="68" spans="1:27" s="8" customFormat="1" ht="13.9" customHeight="1" x14ac:dyDescent="0.2">
      <c r="A68" s="135"/>
      <c r="B68" s="136"/>
      <c r="C68" s="109" t="s">
        <v>47</v>
      </c>
      <c r="D68" s="109" t="s">
        <v>143</v>
      </c>
      <c r="E68" s="109" t="s">
        <v>48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15" t="s">
        <v>129</v>
      </c>
      <c r="L68" s="115" t="s">
        <v>147</v>
      </c>
      <c r="M68" s="115" t="s">
        <v>49</v>
      </c>
      <c r="N68" s="115" t="s">
        <v>148</v>
      </c>
      <c r="O68" s="109" t="s">
        <v>48</v>
      </c>
      <c r="P68" s="115" t="s">
        <v>149</v>
      </c>
      <c r="Q68" s="109" t="s">
        <v>48</v>
      </c>
      <c r="R68" s="115" t="s">
        <v>150</v>
      </c>
      <c r="S68" s="109" t="s">
        <v>50</v>
      </c>
      <c r="T68" s="109" t="s">
        <v>48</v>
      </c>
      <c r="U68" s="115" t="s">
        <v>151</v>
      </c>
      <c r="V68" s="109" t="s">
        <v>48</v>
      </c>
      <c r="W68" s="119" t="s">
        <v>152</v>
      </c>
    </row>
    <row r="69" spans="1:27" s="20" customFormat="1" ht="34.15" customHeight="1" x14ac:dyDescent="0.2">
      <c r="A69" s="137"/>
      <c r="B69" s="138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123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x14ac:dyDescent="0.2">
      <c r="A70" s="79" t="s">
        <v>96</v>
      </c>
      <c r="B70" s="56" t="s">
        <v>3</v>
      </c>
      <c r="C70" s="111">
        <v>319</v>
      </c>
      <c r="D70" s="111">
        <v>3144400</v>
      </c>
      <c r="E70" s="111">
        <v>243</v>
      </c>
      <c r="F70" s="111">
        <v>2294770</v>
      </c>
      <c r="G70" s="111">
        <v>3238</v>
      </c>
      <c r="H70" s="111">
        <v>12677238</v>
      </c>
      <c r="I70" s="111">
        <v>2504</v>
      </c>
      <c r="J70" s="111">
        <v>8192410</v>
      </c>
      <c r="K70" s="111">
        <v>71</v>
      </c>
      <c r="L70" s="104">
        <v>5184625</v>
      </c>
      <c r="M70" s="104">
        <v>1009</v>
      </c>
      <c r="N70" s="104">
        <v>24910100</v>
      </c>
      <c r="O70" s="104">
        <v>115</v>
      </c>
      <c r="P70" s="104">
        <v>1928900</v>
      </c>
      <c r="Q70" s="104">
        <v>25141</v>
      </c>
      <c r="R70" s="112">
        <v>39250922</v>
      </c>
      <c r="S70" s="112">
        <v>275721</v>
      </c>
      <c r="T70" s="112">
        <v>360609</v>
      </c>
      <c r="U70" s="104">
        <v>675290366</v>
      </c>
      <c r="V70" s="104">
        <v>61</v>
      </c>
      <c r="W70" s="104">
        <v>45750</v>
      </c>
      <c r="Y70" s="69"/>
      <c r="Z70" s="69"/>
      <c r="AA70" s="69"/>
    </row>
    <row r="71" spans="1:27" s="6" customFormat="1" x14ac:dyDescent="0.2">
      <c r="A71" s="8" t="s">
        <v>84</v>
      </c>
      <c r="B71" s="57" t="s">
        <v>85</v>
      </c>
      <c r="C71" s="91">
        <v>11</v>
      </c>
      <c r="D71" s="91">
        <v>224400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2">
        <v>0</v>
      </c>
      <c r="M71" s="92">
        <v>31</v>
      </c>
      <c r="N71" s="92">
        <v>910000</v>
      </c>
      <c r="O71" s="92">
        <v>0</v>
      </c>
      <c r="P71" s="92">
        <v>0</v>
      </c>
      <c r="Q71" s="92">
        <v>0</v>
      </c>
      <c r="R71" s="99">
        <v>0</v>
      </c>
      <c r="S71" s="99">
        <v>23735</v>
      </c>
      <c r="T71" s="99">
        <v>52843</v>
      </c>
      <c r="U71" s="92">
        <v>13283370</v>
      </c>
      <c r="V71" s="92">
        <v>0</v>
      </c>
      <c r="W71" s="92">
        <v>0</v>
      </c>
      <c r="Y71" s="69"/>
      <c r="Z71" s="69"/>
      <c r="AA71" s="69"/>
    </row>
    <row r="72" spans="1:27" s="6" customFormat="1" x14ac:dyDescent="0.2">
      <c r="A72" s="8" t="s">
        <v>86</v>
      </c>
      <c r="B72" s="57" t="s">
        <v>87</v>
      </c>
      <c r="C72" s="91">
        <v>13</v>
      </c>
      <c r="D72" s="91">
        <v>13000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34</v>
      </c>
      <c r="L72" s="92">
        <v>2645485</v>
      </c>
      <c r="M72" s="92">
        <v>192</v>
      </c>
      <c r="N72" s="92">
        <v>7380000</v>
      </c>
      <c r="O72" s="92">
        <v>1</v>
      </c>
      <c r="P72" s="92">
        <v>16500</v>
      </c>
      <c r="Q72" s="92">
        <v>1122</v>
      </c>
      <c r="R72" s="99">
        <v>1527000</v>
      </c>
      <c r="S72" s="99">
        <v>41943</v>
      </c>
      <c r="T72" s="99">
        <v>41943</v>
      </c>
      <c r="U72" s="92">
        <v>99204256</v>
      </c>
      <c r="V72" s="92">
        <v>61</v>
      </c>
      <c r="W72" s="92">
        <v>45750</v>
      </c>
      <c r="Y72" s="69"/>
      <c r="Z72" s="69"/>
      <c r="AA72" s="69"/>
    </row>
    <row r="73" spans="1:27" s="6" customFormat="1" x14ac:dyDescent="0.2">
      <c r="A73" s="8" t="s">
        <v>195</v>
      </c>
      <c r="B73" s="57" t="s">
        <v>88</v>
      </c>
      <c r="C73" s="91">
        <v>31</v>
      </c>
      <c r="D73" s="91">
        <v>310000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2">
        <v>0</v>
      </c>
      <c r="M73" s="92">
        <v>0</v>
      </c>
      <c r="N73" s="92">
        <v>0</v>
      </c>
      <c r="O73" s="92">
        <v>0</v>
      </c>
      <c r="P73" s="92">
        <v>0</v>
      </c>
      <c r="Q73" s="92">
        <v>0</v>
      </c>
      <c r="R73" s="99">
        <v>0</v>
      </c>
      <c r="S73" s="99">
        <v>24177</v>
      </c>
      <c r="T73" s="99">
        <v>24177</v>
      </c>
      <c r="U73" s="92">
        <v>54318500</v>
      </c>
      <c r="V73" s="92">
        <v>0</v>
      </c>
      <c r="W73" s="92">
        <v>0</v>
      </c>
      <c r="Y73" s="69"/>
      <c r="Z73" s="69"/>
      <c r="AA73" s="69"/>
    </row>
    <row r="74" spans="1:27" s="6" customFormat="1" x14ac:dyDescent="0.2">
      <c r="A74" s="8" t="s">
        <v>196</v>
      </c>
      <c r="B74" s="57" t="s">
        <v>89</v>
      </c>
      <c r="C74" s="91">
        <v>104</v>
      </c>
      <c r="D74" s="91">
        <v>1829000</v>
      </c>
      <c r="E74" s="91">
        <v>0</v>
      </c>
      <c r="F74" s="91">
        <v>0</v>
      </c>
      <c r="G74" s="91">
        <v>0</v>
      </c>
      <c r="H74" s="91">
        <v>0</v>
      </c>
      <c r="I74" s="91">
        <v>1895</v>
      </c>
      <c r="J74" s="91">
        <v>7346600</v>
      </c>
      <c r="K74" s="91">
        <v>0</v>
      </c>
      <c r="L74" s="92">
        <v>0</v>
      </c>
      <c r="M74" s="92">
        <v>209</v>
      </c>
      <c r="N74" s="92">
        <v>6285500</v>
      </c>
      <c r="O74" s="92">
        <v>52</v>
      </c>
      <c r="P74" s="92">
        <v>530400</v>
      </c>
      <c r="Q74" s="92">
        <v>11720</v>
      </c>
      <c r="R74" s="99">
        <v>34667000</v>
      </c>
      <c r="S74" s="99">
        <v>39641</v>
      </c>
      <c r="T74" s="99">
        <v>39641</v>
      </c>
      <c r="U74" s="92">
        <v>354986500</v>
      </c>
      <c r="V74" s="92">
        <v>0</v>
      </c>
      <c r="W74" s="92">
        <v>0</v>
      </c>
      <c r="Y74" s="69"/>
      <c r="Z74" s="69"/>
      <c r="AA74" s="69"/>
    </row>
    <row r="75" spans="1:27" s="6" customFormat="1" x14ac:dyDescent="0.2">
      <c r="A75" s="8" t="s">
        <v>90</v>
      </c>
      <c r="B75" s="57" t="s">
        <v>91</v>
      </c>
      <c r="C75" s="91">
        <v>1</v>
      </c>
      <c r="D75" s="91">
        <v>2000</v>
      </c>
      <c r="E75" s="91">
        <v>54</v>
      </c>
      <c r="F75" s="91">
        <v>627000</v>
      </c>
      <c r="G75" s="91">
        <v>0</v>
      </c>
      <c r="H75" s="91">
        <v>0</v>
      </c>
      <c r="I75" s="91">
        <v>305</v>
      </c>
      <c r="J75" s="91">
        <v>238000</v>
      </c>
      <c r="K75" s="91">
        <v>9</v>
      </c>
      <c r="L75" s="92">
        <v>630130</v>
      </c>
      <c r="M75" s="92">
        <v>26</v>
      </c>
      <c r="N75" s="92">
        <v>520000</v>
      </c>
      <c r="O75" s="92">
        <v>0</v>
      </c>
      <c r="P75" s="92">
        <v>0</v>
      </c>
      <c r="Q75" s="92">
        <v>0</v>
      </c>
      <c r="R75" s="99">
        <v>0</v>
      </c>
      <c r="S75" s="99">
        <v>69503</v>
      </c>
      <c r="T75" s="99">
        <v>135403</v>
      </c>
      <c r="U75" s="92">
        <v>53135242</v>
      </c>
      <c r="V75" s="92">
        <v>0</v>
      </c>
      <c r="W75" s="92">
        <v>0</v>
      </c>
      <c r="Y75" s="69"/>
      <c r="Z75" s="69"/>
      <c r="AA75" s="69"/>
    </row>
    <row r="76" spans="1:27" s="6" customFormat="1" x14ac:dyDescent="0.2">
      <c r="A76" s="8" t="s">
        <v>92</v>
      </c>
      <c r="B76" s="57" t="s">
        <v>93</v>
      </c>
      <c r="C76" s="91">
        <v>3</v>
      </c>
      <c r="D76" s="91">
        <v>15000</v>
      </c>
      <c r="E76" s="91">
        <v>94</v>
      </c>
      <c r="F76" s="91">
        <v>774020</v>
      </c>
      <c r="G76" s="91">
        <v>0</v>
      </c>
      <c r="H76" s="91">
        <v>0</v>
      </c>
      <c r="I76" s="91">
        <v>90</v>
      </c>
      <c r="J76" s="91">
        <v>198810</v>
      </c>
      <c r="K76" s="91">
        <v>1</v>
      </c>
      <c r="L76" s="92">
        <v>22050</v>
      </c>
      <c r="M76" s="92">
        <v>30</v>
      </c>
      <c r="N76" s="92">
        <v>600000</v>
      </c>
      <c r="O76" s="92">
        <v>12</v>
      </c>
      <c r="P76" s="92">
        <v>360000</v>
      </c>
      <c r="Q76" s="92">
        <v>11908</v>
      </c>
      <c r="R76" s="99">
        <v>185422</v>
      </c>
      <c r="S76" s="99">
        <v>25696</v>
      </c>
      <c r="T76" s="99">
        <v>0</v>
      </c>
      <c r="U76" s="92">
        <v>30839800</v>
      </c>
      <c r="V76" s="92">
        <v>0</v>
      </c>
      <c r="W76" s="92">
        <v>0</v>
      </c>
      <c r="Y76" s="69"/>
      <c r="AA76" s="69"/>
    </row>
    <row r="77" spans="1:27" x14ac:dyDescent="0.2">
      <c r="A77" s="11" t="s">
        <v>51</v>
      </c>
      <c r="B77" s="57" t="s">
        <v>4</v>
      </c>
      <c r="C77" s="91">
        <v>18</v>
      </c>
      <c r="D77" s="91">
        <v>180000</v>
      </c>
      <c r="E77" s="91">
        <v>0</v>
      </c>
      <c r="F77" s="91">
        <v>0</v>
      </c>
      <c r="G77" s="91">
        <v>0</v>
      </c>
      <c r="H77" s="91">
        <v>0</v>
      </c>
      <c r="I77" s="91">
        <v>10</v>
      </c>
      <c r="J77" s="91">
        <v>11000</v>
      </c>
      <c r="K77" s="91">
        <v>1</v>
      </c>
      <c r="L77" s="92">
        <v>60900</v>
      </c>
      <c r="M77" s="92">
        <v>84</v>
      </c>
      <c r="N77" s="92">
        <v>1280000</v>
      </c>
      <c r="O77" s="92">
        <v>10</v>
      </c>
      <c r="P77" s="92">
        <v>120000</v>
      </c>
      <c r="Q77" s="92">
        <v>0</v>
      </c>
      <c r="R77" s="99">
        <v>0</v>
      </c>
      <c r="S77" s="99">
        <v>2259</v>
      </c>
      <c r="T77" s="99">
        <v>2259</v>
      </c>
      <c r="U77" s="92">
        <v>2259000</v>
      </c>
      <c r="V77" s="92">
        <v>0</v>
      </c>
      <c r="W77" s="92">
        <v>0</v>
      </c>
      <c r="Y77" s="70"/>
      <c r="Z77" s="70"/>
      <c r="AA77" s="70"/>
    </row>
    <row r="78" spans="1:27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2">
        <v>0</v>
      </c>
      <c r="M78" s="92">
        <v>23</v>
      </c>
      <c r="N78" s="92">
        <v>460000</v>
      </c>
      <c r="O78" s="92">
        <v>0</v>
      </c>
      <c r="P78" s="92">
        <v>0</v>
      </c>
      <c r="Q78" s="92">
        <v>0</v>
      </c>
      <c r="R78" s="99">
        <v>0</v>
      </c>
      <c r="S78" s="99">
        <v>3004</v>
      </c>
      <c r="T78" s="99">
        <v>3004</v>
      </c>
      <c r="U78" s="92">
        <v>4477000</v>
      </c>
      <c r="V78" s="92">
        <v>0</v>
      </c>
      <c r="W78" s="92">
        <v>0</v>
      </c>
      <c r="Y78" s="70"/>
      <c r="Z78" s="70"/>
      <c r="AA78" s="70"/>
    </row>
    <row r="79" spans="1:27" x14ac:dyDescent="0.2">
      <c r="A79" s="11" t="s">
        <v>53</v>
      </c>
      <c r="B79" s="57" t="s">
        <v>6</v>
      </c>
      <c r="C79" s="91">
        <v>7</v>
      </c>
      <c r="D79" s="91">
        <v>35000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2">
        <v>0</v>
      </c>
      <c r="M79" s="92">
        <v>44</v>
      </c>
      <c r="N79" s="92">
        <v>985000</v>
      </c>
      <c r="O79" s="92">
        <v>0</v>
      </c>
      <c r="P79" s="92">
        <v>0</v>
      </c>
      <c r="Q79" s="92">
        <v>0</v>
      </c>
      <c r="R79" s="99">
        <v>0</v>
      </c>
      <c r="S79" s="99">
        <v>4484</v>
      </c>
      <c r="T79" s="99">
        <v>7118</v>
      </c>
      <c r="U79" s="92">
        <v>4441497</v>
      </c>
      <c r="V79" s="92">
        <v>0</v>
      </c>
      <c r="W79" s="92">
        <v>0</v>
      </c>
      <c r="Y79" s="70"/>
      <c r="Z79" s="70"/>
      <c r="AA79" s="70"/>
    </row>
    <row r="80" spans="1:27" x14ac:dyDescent="0.2">
      <c r="A80" s="11" t="s">
        <v>54</v>
      </c>
      <c r="B80" s="57" t="s">
        <v>7</v>
      </c>
      <c r="C80" s="91">
        <v>38</v>
      </c>
      <c r="D80" s="91">
        <v>76000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7</v>
      </c>
      <c r="L80" s="92">
        <v>164000</v>
      </c>
      <c r="M80" s="92">
        <v>53</v>
      </c>
      <c r="N80" s="92">
        <v>1033600</v>
      </c>
      <c r="O80" s="92">
        <v>0</v>
      </c>
      <c r="P80" s="92">
        <v>0</v>
      </c>
      <c r="Q80" s="92">
        <v>0</v>
      </c>
      <c r="R80" s="99">
        <v>0</v>
      </c>
      <c r="S80" s="99">
        <v>11974</v>
      </c>
      <c r="T80" s="99">
        <v>11974</v>
      </c>
      <c r="U80" s="92">
        <v>11974000</v>
      </c>
      <c r="V80" s="92">
        <v>0</v>
      </c>
      <c r="W80" s="92">
        <v>0</v>
      </c>
      <c r="Y80" s="70"/>
      <c r="Z80" s="70"/>
      <c r="AA80" s="70"/>
    </row>
    <row r="81" spans="1:27" x14ac:dyDescent="0.2">
      <c r="A81" s="11" t="s">
        <v>55</v>
      </c>
      <c r="B81" s="57" t="s">
        <v>8</v>
      </c>
      <c r="C81" s="91">
        <v>4</v>
      </c>
      <c r="D81" s="91">
        <v>40000</v>
      </c>
      <c r="E81" s="91">
        <v>2</v>
      </c>
      <c r="F81" s="91">
        <v>23000</v>
      </c>
      <c r="G81" s="91">
        <v>0</v>
      </c>
      <c r="H81" s="91">
        <v>0</v>
      </c>
      <c r="I81" s="91">
        <v>33</v>
      </c>
      <c r="J81" s="91">
        <v>16500</v>
      </c>
      <c r="K81" s="91">
        <v>9</v>
      </c>
      <c r="L81" s="92">
        <v>847810</v>
      </c>
      <c r="M81" s="92">
        <v>46</v>
      </c>
      <c r="N81" s="92">
        <v>1360000</v>
      </c>
      <c r="O81" s="92">
        <v>0</v>
      </c>
      <c r="P81" s="92">
        <v>0</v>
      </c>
      <c r="Q81" s="92">
        <v>0</v>
      </c>
      <c r="R81" s="99">
        <v>0</v>
      </c>
      <c r="S81" s="99">
        <v>0</v>
      </c>
      <c r="T81" s="99">
        <v>2318</v>
      </c>
      <c r="U81" s="92">
        <v>2508860</v>
      </c>
      <c r="V81" s="92">
        <v>0</v>
      </c>
      <c r="W81" s="92">
        <v>0</v>
      </c>
      <c r="Z81" s="70"/>
      <c r="AA81" s="70"/>
    </row>
    <row r="82" spans="1:27" x14ac:dyDescent="0.2">
      <c r="A82" s="11" t="s">
        <v>56</v>
      </c>
      <c r="B82" s="57" t="s">
        <v>9</v>
      </c>
      <c r="C82" s="91">
        <v>20</v>
      </c>
      <c r="D82" s="91">
        <v>100000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7</v>
      </c>
      <c r="L82" s="92">
        <v>696750</v>
      </c>
      <c r="M82" s="92">
        <v>58</v>
      </c>
      <c r="N82" s="92">
        <v>715000</v>
      </c>
      <c r="O82" s="92">
        <v>0</v>
      </c>
      <c r="P82" s="92">
        <v>0</v>
      </c>
      <c r="Q82" s="92">
        <v>0</v>
      </c>
      <c r="R82" s="99">
        <v>0</v>
      </c>
      <c r="S82" s="99">
        <v>6975</v>
      </c>
      <c r="T82" s="99">
        <v>13577</v>
      </c>
      <c r="U82" s="92">
        <v>5257885</v>
      </c>
      <c r="V82" s="92">
        <v>0</v>
      </c>
      <c r="W82" s="92">
        <v>0</v>
      </c>
      <c r="Y82" s="70"/>
      <c r="Z82" s="70"/>
      <c r="AA82" s="70"/>
    </row>
    <row r="83" spans="1:27" x14ac:dyDescent="0.2">
      <c r="A83" s="11" t="s">
        <v>57</v>
      </c>
      <c r="B83" s="57" t="s">
        <v>10</v>
      </c>
      <c r="C83" s="91">
        <v>4</v>
      </c>
      <c r="D83" s="91">
        <v>24000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2">
        <v>0</v>
      </c>
      <c r="M83" s="92">
        <v>49</v>
      </c>
      <c r="N83" s="92">
        <v>512000</v>
      </c>
      <c r="O83" s="92">
        <v>0</v>
      </c>
      <c r="P83" s="92">
        <v>0</v>
      </c>
      <c r="Q83" s="92">
        <v>0</v>
      </c>
      <c r="R83" s="99">
        <v>0</v>
      </c>
      <c r="S83" s="99">
        <v>1706</v>
      </c>
      <c r="T83" s="99">
        <v>1706</v>
      </c>
      <c r="U83" s="92">
        <v>1706000</v>
      </c>
      <c r="V83" s="92">
        <v>0</v>
      </c>
      <c r="W83" s="92">
        <v>0</v>
      </c>
      <c r="Y83" s="70"/>
      <c r="Z83" s="70"/>
      <c r="AA83" s="70"/>
    </row>
    <row r="84" spans="1:27" x14ac:dyDescent="0.2">
      <c r="A84" s="11" t="s">
        <v>58</v>
      </c>
      <c r="B84" s="57" t="s">
        <v>11</v>
      </c>
      <c r="C84" s="91">
        <v>26</v>
      </c>
      <c r="D84" s="91">
        <v>130000</v>
      </c>
      <c r="E84" s="91">
        <v>80</v>
      </c>
      <c r="F84" s="91">
        <v>845250</v>
      </c>
      <c r="G84" s="91">
        <v>2143</v>
      </c>
      <c r="H84" s="91">
        <v>1594238</v>
      </c>
      <c r="I84" s="91">
        <v>0</v>
      </c>
      <c r="J84" s="91">
        <v>0</v>
      </c>
      <c r="K84" s="91">
        <v>2</v>
      </c>
      <c r="L84" s="92">
        <v>47500</v>
      </c>
      <c r="M84" s="92">
        <v>54</v>
      </c>
      <c r="N84" s="92">
        <v>447000</v>
      </c>
      <c r="O84" s="92">
        <v>40</v>
      </c>
      <c r="P84" s="92">
        <v>902000</v>
      </c>
      <c r="Q84" s="92">
        <v>391</v>
      </c>
      <c r="R84" s="99">
        <v>2871500</v>
      </c>
      <c r="S84" s="99">
        <v>7348</v>
      </c>
      <c r="T84" s="99">
        <v>7348</v>
      </c>
      <c r="U84" s="92">
        <v>11333000</v>
      </c>
      <c r="V84" s="92">
        <v>0</v>
      </c>
      <c r="W84" s="92">
        <v>0</v>
      </c>
    </row>
    <row r="85" spans="1:27" x14ac:dyDescent="0.2">
      <c r="A85" s="11" t="s">
        <v>59</v>
      </c>
      <c r="B85" s="57" t="s">
        <v>12</v>
      </c>
      <c r="C85" s="91">
        <v>5</v>
      </c>
      <c r="D85" s="91">
        <v>50000</v>
      </c>
      <c r="E85" s="91">
        <v>0</v>
      </c>
      <c r="F85" s="91">
        <v>0</v>
      </c>
      <c r="G85" s="91">
        <v>0</v>
      </c>
      <c r="H85" s="91">
        <v>0</v>
      </c>
      <c r="I85" s="91">
        <v>113</v>
      </c>
      <c r="J85" s="91">
        <v>207500</v>
      </c>
      <c r="K85" s="91">
        <v>0</v>
      </c>
      <c r="L85" s="92">
        <v>0</v>
      </c>
      <c r="M85" s="92">
        <v>16</v>
      </c>
      <c r="N85" s="92">
        <v>360000</v>
      </c>
      <c r="O85" s="92">
        <v>0</v>
      </c>
      <c r="P85" s="92">
        <v>0</v>
      </c>
      <c r="Q85" s="92">
        <v>0</v>
      </c>
      <c r="R85" s="99">
        <v>0</v>
      </c>
      <c r="S85" s="99">
        <v>12</v>
      </c>
      <c r="T85" s="99">
        <v>12</v>
      </c>
      <c r="U85" s="92">
        <v>65000</v>
      </c>
      <c r="V85" s="92">
        <v>0</v>
      </c>
      <c r="W85" s="92">
        <v>0</v>
      </c>
      <c r="Y85" s="70"/>
      <c r="Z85" s="70"/>
      <c r="AA85" s="70"/>
    </row>
    <row r="86" spans="1:27" x14ac:dyDescent="0.2">
      <c r="A86" s="11" t="s">
        <v>60</v>
      </c>
      <c r="B86" s="57" t="s">
        <v>13</v>
      </c>
      <c r="C86" s="107">
        <v>14</v>
      </c>
      <c r="D86" s="107">
        <v>70000</v>
      </c>
      <c r="E86" s="107">
        <v>0</v>
      </c>
      <c r="F86" s="107">
        <v>0</v>
      </c>
      <c r="G86" s="107">
        <v>0</v>
      </c>
      <c r="H86" s="107">
        <v>0</v>
      </c>
      <c r="I86" s="107">
        <v>0</v>
      </c>
      <c r="J86" s="107">
        <v>0</v>
      </c>
      <c r="K86" s="107">
        <v>1</v>
      </c>
      <c r="L86" s="107">
        <v>70000</v>
      </c>
      <c r="M86" s="92">
        <v>40</v>
      </c>
      <c r="N86" s="92">
        <v>800000</v>
      </c>
      <c r="O86" s="92">
        <v>0</v>
      </c>
      <c r="P86" s="92">
        <v>0</v>
      </c>
      <c r="Q86" s="92">
        <v>0</v>
      </c>
      <c r="R86" s="99">
        <v>0</v>
      </c>
      <c r="S86" s="99">
        <v>6975</v>
      </c>
      <c r="T86" s="99">
        <v>6975</v>
      </c>
      <c r="U86" s="92">
        <v>5580800</v>
      </c>
      <c r="V86" s="92">
        <v>0</v>
      </c>
      <c r="W86" s="92">
        <v>0</v>
      </c>
    </row>
    <row r="87" spans="1:27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1</v>
      </c>
      <c r="F87" s="91">
        <v>7500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2">
        <v>0</v>
      </c>
      <c r="M87" s="92">
        <v>0</v>
      </c>
      <c r="N87" s="92">
        <v>0</v>
      </c>
      <c r="O87" s="92">
        <v>0</v>
      </c>
      <c r="P87" s="92">
        <v>0</v>
      </c>
      <c r="Q87" s="92">
        <v>0</v>
      </c>
      <c r="R87" s="99">
        <v>0</v>
      </c>
      <c r="S87" s="99">
        <v>0</v>
      </c>
      <c r="T87" s="99">
        <v>0</v>
      </c>
      <c r="U87" s="92">
        <v>0</v>
      </c>
      <c r="V87" s="92">
        <v>0</v>
      </c>
      <c r="W87" s="92">
        <v>0</v>
      </c>
      <c r="Y87" s="70"/>
      <c r="Z87" s="70"/>
      <c r="AA87" s="70"/>
    </row>
    <row r="88" spans="1:27" x14ac:dyDescent="0.2">
      <c r="A88" s="11" t="s">
        <v>62</v>
      </c>
      <c r="B88" s="57" t="s">
        <v>15</v>
      </c>
      <c r="C88" s="91">
        <v>2</v>
      </c>
      <c r="D88" s="91">
        <v>10000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2">
        <v>0</v>
      </c>
      <c r="M88" s="92">
        <v>28</v>
      </c>
      <c r="N88" s="92">
        <v>700000</v>
      </c>
      <c r="O88" s="92">
        <v>0</v>
      </c>
      <c r="P88" s="92">
        <v>0</v>
      </c>
      <c r="Q88" s="92">
        <v>0</v>
      </c>
      <c r="R88" s="99">
        <v>0</v>
      </c>
      <c r="S88" s="99">
        <v>4176</v>
      </c>
      <c r="T88" s="99">
        <v>6183</v>
      </c>
      <c r="U88" s="92">
        <v>11745900</v>
      </c>
      <c r="V88" s="92">
        <v>0</v>
      </c>
      <c r="W88" s="92">
        <v>0</v>
      </c>
      <c r="Y88" s="70"/>
      <c r="Z88" s="70"/>
      <c r="AA88" s="70"/>
    </row>
    <row r="89" spans="1:27" x14ac:dyDescent="0.2">
      <c r="A89" s="11" t="s">
        <v>63</v>
      </c>
      <c r="B89" s="57" t="s">
        <v>16</v>
      </c>
      <c r="C89" s="91">
        <v>0</v>
      </c>
      <c r="D89" s="91">
        <v>0</v>
      </c>
      <c r="E89" s="91">
        <v>12</v>
      </c>
      <c r="F89" s="91">
        <v>18000</v>
      </c>
      <c r="G89" s="91">
        <v>1095</v>
      </c>
      <c r="H89" s="91">
        <v>11083000</v>
      </c>
      <c r="I89" s="91">
        <v>58</v>
      </c>
      <c r="J89" s="91">
        <v>174000</v>
      </c>
      <c r="K89" s="91">
        <v>0</v>
      </c>
      <c r="L89" s="92">
        <v>0</v>
      </c>
      <c r="M89" s="92">
        <v>15</v>
      </c>
      <c r="N89" s="92">
        <v>450000</v>
      </c>
      <c r="O89" s="92">
        <v>0</v>
      </c>
      <c r="P89" s="92">
        <v>0</v>
      </c>
      <c r="Q89" s="92">
        <v>0</v>
      </c>
      <c r="R89" s="99">
        <v>0</v>
      </c>
      <c r="S89" s="99">
        <v>347</v>
      </c>
      <c r="T89" s="99">
        <v>1265</v>
      </c>
      <c r="U89" s="92">
        <v>726956</v>
      </c>
      <c r="V89" s="92">
        <v>0</v>
      </c>
      <c r="W89" s="92">
        <v>0</v>
      </c>
      <c r="Y89" s="70"/>
      <c r="Z89" s="70"/>
      <c r="AA89" s="70"/>
    </row>
    <row r="90" spans="1:27" x14ac:dyDescent="0.2">
      <c r="A90" s="11" t="s">
        <v>64</v>
      </c>
      <c r="B90" s="57" t="s">
        <v>17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2">
        <v>0</v>
      </c>
      <c r="M90" s="92">
        <v>11</v>
      </c>
      <c r="N90" s="92">
        <v>112000</v>
      </c>
      <c r="O90" s="92">
        <v>0</v>
      </c>
      <c r="P90" s="92">
        <v>0</v>
      </c>
      <c r="Q90" s="92">
        <v>0</v>
      </c>
      <c r="R90" s="99">
        <v>0</v>
      </c>
      <c r="S90" s="99">
        <v>1363</v>
      </c>
      <c r="T90" s="99">
        <v>2460</v>
      </c>
      <c r="U90" s="92">
        <v>6269800</v>
      </c>
      <c r="V90" s="92">
        <v>0</v>
      </c>
      <c r="W90" s="92">
        <v>0</v>
      </c>
      <c r="AA90" s="70"/>
    </row>
    <row r="91" spans="1:27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2">
        <v>0</v>
      </c>
      <c r="M91" s="92">
        <v>0</v>
      </c>
      <c r="N91" s="92">
        <v>0</v>
      </c>
      <c r="O91" s="92">
        <v>0</v>
      </c>
      <c r="P91" s="92">
        <v>0</v>
      </c>
      <c r="Q91" s="92">
        <v>0</v>
      </c>
      <c r="R91" s="99">
        <v>0</v>
      </c>
      <c r="S91" s="99">
        <v>263</v>
      </c>
      <c r="T91" s="99">
        <v>263</v>
      </c>
      <c r="U91" s="92">
        <v>789000</v>
      </c>
      <c r="V91" s="92">
        <v>0</v>
      </c>
      <c r="W91" s="92">
        <v>0</v>
      </c>
    </row>
    <row r="92" spans="1:27" x14ac:dyDescent="0.2">
      <c r="A92" s="12" t="s">
        <v>66</v>
      </c>
      <c r="B92" s="58" t="s">
        <v>19</v>
      </c>
      <c r="C92" s="96">
        <v>18</v>
      </c>
      <c r="D92" s="96">
        <v>36000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7">
        <v>0</v>
      </c>
      <c r="M92" s="97">
        <v>0</v>
      </c>
      <c r="N92" s="97">
        <v>0</v>
      </c>
      <c r="O92" s="97">
        <v>0</v>
      </c>
      <c r="P92" s="97">
        <v>0</v>
      </c>
      <c r="Q92" s="97">
        <v>0</v>
      </c>
      <c r="R92" s="101">
        <v>0</v>
      </c>
      <c r="S92" s="101">
        <v>140</v>
      </c>
      <c r="T92" s="101">
        <v>140</v>
      </c>
      <c r="U92" s="97">
        <v>388000</v>
      </c>
      <c r="V92" s="97">
        <v>0</v>
      </c>
      <c r="W92" s="97">
        <v>0</v>
      </c>
    </row>
    <row r="93" spans="1:27" x14ac:dyDescent="0.2">
      <c r="A93" s="59" t="s">
        <v>181</v>
      </c>
    </row>
    <row r="94" spans="1:27" x14ac:dyDescent="0.2">
      <c r="A94" t="s">
        <v>0</v>
      </c>
    </row>
    <row r="96" spans="1:27" s="60" customFormat="1" ht="20.45" customHeight="1" x14ac:dyDescent="0.2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</row>
    <row r="97" spans="1:23" s="60" customFormat="1" ht="19.5" x14ac:dyDescent="0.2">
      <c r="A97" s="86" t="s">
        <v>120</v>
      </c>
    </row>
    <row r="98" spans="1:23" s="8" customFormat="1" ht="37.15" customHeight="1" x14ac:dyDescent="0.2">
      <c r="A98" s="133" t="s">
        <v>193</v>
      </c>
      <c r="B98" s="134"/>
      <c r="C98" s="139" t="s">
        <v>131</v>
      </c>
      <c r="D98" s="139"/>
      <c r="E98" s="139" t="s">
        <v>132</v>
      </c>
      <c r="F98" s="139"/>
      <c r="G98" s="139" t="s">
        <v>133</v>
      </c>
      <c r="H98" s="139"/>
      <c r="I98" s="139" t="s">
        <v>134</v>
      </c>
      <c r="J98" s="139"/>
      <c r="K98" s="139" t="s">
        <v>136</v>
      </c>
      <c r="L98" s="139"/>
      <c r="M98" s="139" t="s">
        <v>137</v>
      </c>
      <c r="N98" s="139"/>
      <c r="O98" s="139" t="s">
        <v>139</v>
      </c>
      <c r="P98" s="139"/>
      <c r="Q98" s="139" t="s">
        <v>140</v>
      </c>
      <c r="R98" s="139"/>
      <c r="S98" s="140" t="s">
        <v>141</v>
      </c>
      <c r="T98" s="142"/>
      <c r="U98" s="141"/>
      <c r="V98" s="139" t="s">
        <v>142</v>
      </c>
      <c r="W98" s="140"/>
    </row>
    <row r="99" spans="1:23" s="8" customFormat="1" ht="13.9" customHeight="1" x14ac:dyDescent="0.2">
      <c r="A99" s="135"/>
      <c r="B99" s="136"/>
      <c r="C99" s="109" t="s">
        <v>47</v>
      </c>
      <c r="D99" s="109" t="s">
        <v>143</v>
      </c>
      <c r="E99" s="109" t="s">
        <v>48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15" t="s">
        <v>129</v>
      </c>
      <c r="L99" s="115" t="s">
        <v>147</v>
      </c>
      <c r="M99" s="115" t="s">
        <v>49</v>
      </c>
      <c r="N99" s="115" t="s">
        <v>148</v>
      </c>
      <c r="O99" s="109" t="s">
        <v>48</v>
      </c>
      <c r="P99" s="115" t="s">
        <v>149</v>
      </c>
      <c r="Q99" s="109" t="s">
        <v>48</v>
      </c>
      <c r="R99" s="115" t="s">
        <v>150</v>
      </c>
      <c r="S99" s="109" t="s">
        <v>50</v>
      </c>
      <c r="T99" s="109" t="s">
        <v>48</v>
      </c>
      <c r="U99" s="115" t="s">
        <v>151</v>
      </c>
      <c r="V99" s="109" t="s">
        <v>48</v>
      </c>
      <c r="W99" s="119" t="s">
        <v>152</v>
      </c>
    </row>
    <row r="100" spans="1:23" s="20" customFormat="1" ht="34.15" customHeight="1" x14ac:dyDescent="0.2">
      <c r="A100" s="137"/>
      <c r="B100" s="138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123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x14ac:dyDescent="0.2">
      <c r="A101" s="79" t="s">
        <v>96</v>
      </c>
      <c r="B101" s="56" t="s">
        <v>3</v>
      </c>
      <c r="C101" s="111">
        <v>316</v>
      </c>
      <c r="D101" s="111">
        <v>3233600</v>
      </c>
      <c r="E101" s="111">
        <v>161</v>
      </c>
      <c r="F101" s="111">
        <v>1653700</v>
      </c>
      <c r="G101" s="111">
        <v>0</v>
      </c>
      <c r="H101" s="111">
        <v>0</v>
      </c>
      <c r="I101" s="111">
        <v>2273</v>
      </c>
      <c r="J101" s="111">
        <v>7366620</v>
      </c>
      <c r="K101" s="111">
        <v>59</v>
      </c>
      <c r="L101" s="104">
        <v>5207440</v>
      </c>
      <c r="M101" s="104">
        <v>996</v>
      </c>
      <c r="N101" s="104">
        <v>23952124</v>
      </c>
      <c r="O101" s="104">
        <v>113</v>
      </c>
      <c r="P101" s="104">
        <v>1691800</v>
      </c>
      <c r="Q101" s="104">
        <v>30244</v>
      </c>
      <c r="R101" s="112">
        <v>43906984</v>
      </c>
      <c r="S101" s="112">
        <v>0</v>
      </c>
      <c r="T101" s="112">
        <v>0</v>
      </c>
      <c r="U101" s="104">
        <v>0</v>
      </c>
      <c r="V101" s="104">
        <v>76</v>
      </c>
      <c r="W101" s="104">
        <v>57000</v>
      </c>
    </row>
    <row r="102" spans="1:23" s="6" customFormat="1" x14ac:dyDescent="0.2">
      <c r="A102" s="8" t="s">
        <v>84</v>
      </c>
      <c r="B102" s="57" t="s">
        <v>85</v>
      </c>
      <c r="C102" s="91">
        <v>13</v>
      </c>
      <c r="D102" s="91">
        <v>265200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2">
        <v>0</v>
      </c>
      <c r="M102" s="92">
        <v>43</v>
      </c>
      <c r="N102" s="92">
        <v>1275000</v>
      </c>
      <c r="O102" s="92">
        <v>0</v>
      </c>
      <c r="P102" s="92">
        <v>0</v>
      </c>
      <c r="Q102" s="92">
        <v>0</v>
      </c>
      <c r="R102" s="99">
        <v>0</v>
      </c>
      <c r="S102" s="99">
        <v>0</v>
      </c>
      <c r="T102" s="99">
        <v>0</v>
      </c>
      <c r="U102" s="92">
        <v>0</v>
      </c>
      <c r="V102" s="92">
        <v>0</v>
      </c>
      <c r="W102" s="92">
        <v>0</v>
      </c>
    </row>
    <row r="103" spans="1:23" s="6" customFormat="1" x14ac:dyDescent="0.2">
      <c r="A103" s="8" t="s">
        <v>86</v>
      </c>
      <c r="B103" s="57" t="s">
        <v>87</v>
      </c>
      <c r="C103" s="91">
        <v>10</v>
      </c>
      <c r="D103" s="91">
        <v>10000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16</v>
      </c>
      <c r="L103" s="92">
        <v>1102985</v>
      </c>
      <c r="M103" s="92">
        <v>159</v>
      </c>
      <c r="N103" s="92">
        <v>6060000</v>
      </c>
      <c r="O103" s="92">
        <v>0</v>
      </c>
      <c r="P103" s="92">
        <v>0</v>
      </c>
      <c r="Q103" s="92">
        <v>5697</v>
      </c>
      <c r="R103" s="99">
        <v>5009500</v>
      </c>
      <c r="S103" s="99">
        <v>0</v>
      </c>
      <c r="T103" s="99">
        <v>0</v>
      </c>
      <c r="U103" s="92">
        <v>0</v>
      </c>
      <c r="V103" s="92">
        <v>76</v>
      </c>
      <c r="W103" s="92">
        <v>57000</v>
      </c>
    </row>
    <row r="104" spans="1:23" s="6" customFormat="1" x14ac:dyDescent="0.2">
      <c r="A104" s="8" t="s">
        <v>195</v>
      </c>
      <c r="B104" s="57" t="s">
        <v>88</v>
      </c>
      <c r="C104" s="91">
        <v>31</v>
      </c>
      <c r="D104" s="91">
        <v>310000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9">
        <v>0</v>
      </c>
      <c r="S104" s="99">
        <v>0</v>
      </c>
      <c r="T104" s="99">
        <v>0</v>
      </c>
      <c r="U104" s="92">
        <v>0</v>
      </c>
      <c r="V104" s="92">
        <v>0</v>
      </c>
      <c r="W104" s="92">
        <v>0</v>
      </c>
    </row>
    <row r="105" spans="1:23" s="6" customFormat="1" x14ac:dyDescent="0.2">
      <c r="A105" s="8" t="s">
        <v>196</v>
      </c>
      <c r="B105" s="57" t="s">
        <v>89</v>
      </c>
      <c r="C105" s="91">
        <v>106</v>
      </c>
      <c r="D105" s="91">
        <v>1918400</v>
      </c>
      <c r="E105" s="91">
        <v>0</v>
      </c>
      <c r="F105" s="91">
        <v>0</v>
      </c>
      <c r="G105" s="91">
        <v>0</v>
      </c>
      <c r="H105" s="91">
        <v>0</v>
      </c>
      <c r="I105" s="91">
        <v>1721</v>
      </c>
      <c r="J105" s="91">
        <v>6628600</v>
      </c>
      <c r="K105" s="91">
        <v>0</v>
      </c>
      <c r="L105" s="92">
        <v>0</v>
      </c>
      <c r="M105" s="92">
        <v>298</v>
      </c>
      <c r="N105" s="92">
        <v>7563000</v>
      </c>
      <c r="O105" s="92">
        <v>56</v>
      </c>
      <c r="P105" s="92">
        <v>557800</v>
      </c>
      <c r="Q105" s="92">
        <v>11775</v>
      </c>
      <c r="R105" s="99">
        <v>34868000</v>
      </c>
      <c r="S105" s="99">
        <v>0</v>
      </c>
      <c r="T105" s="99">
        <v>0</v>
      </c>
      <c r="U105" s="92">
        <v>0</v>
      </c>
      <c r="V105" s="92">
        <v>0</v>
      </c>
      <c r="W105" s="92">
        <v>0</v>
      </c>
    </row>
    <row r="106" spans="1:23" s="6" customFormat="1" x14ac:dyDescent="0.2">
      <c r="A106" s="8" t="s">
        <v>90</v>
      </c>
      <c r="B106" s="57" t="s">
        <v>91</v>
      </c>
      <c r="C106" s="91">
        <v>7</v>
      </c>
      <c r="D106" s="91">
        <v>44000</v>
      </c>
      <c r="E106" s="91">
        <v>51</v>
      </c>
      <c r="F106" s="91">
        <v>617500</v>
      </c>
      <c r="G106" s="91">
        <v>0</v>
      </c>
      <c r="H106" s="91">
        <v>0</v>
      </c>
      <c r="I106" s="91">
        <v>297</v>
      </c>
      <c r="J106" s="91">
        <v>231610</v>
      </c>
      <c r="K106" s="91">
        <v>4</v>
      </c>
      <c r="L106" s="92">
        <v>292160</v>
      </c>
      <c r="M106" s="92">
        <v>14</v>
      </c>
      <c r="N106" s="92">
        <v>280000</v>
      </c>
      <c r="O106" s="92">
        <v>0</v>
      </c>
      <c r="P106" s="92">
        <v>0</v>
      </c>
      <c r="Q106" s="92">
        <v>0</v>
      </c>
      <c r="R106" s="99">
        <v>0</v>
      </c>
      <c r="S106" s="99">
        <v>0</v>
      </c>
      <c r="T106" s="99">
        <v>0</v>
      </c>
      <c r="U106" s="92">
        <v>0</v>
      </c>
      <c r="V106" s="92">
        <v>0</v>
      </c>
      <c r="W106" s="92">
        <v>0</v>
      </c>
    </row>
    <row r="107" spans="1:23" s="6" customFormat="1" x14ac:dyDescent="0.2">
      <c r="A107" s="8" t="s">
        <v>92</v>
      </c>
      <c r="B107" s="57" t="s">
        <v>93</v>
      </c>
      <c r="C107" s="91">
        <v>7</v>
      </c>
      <c r="D107" s="91">
        <v>35000</v>
      </c>
      <c r="E107" s="91">
        <v>79</v>
      </c>
      <c r="F107" s="91">
        <v>754200</v>
      </c>
      <c r="G107" s="91">
        <v>0</v>
      </c>
      <c r="H107" s="91">
        <v>0</v>
      </c>
      <c r="I107" s="91">
        <v>84</v>
      </c>
      <c r="J107" s="91">
        <v>187410</v>
      </c>
      <c r="K107" s="91">
        <v>0</v>
      </c>
      <c r="L107" s="92">
        <v>0</v>
      </c>
      <c r="M107" s="92">
        <v>40</v>
      </c>
      <c r="N107" s="92">
        <v>800000</v>
      </c>
      <c r="O107" s="92">
        <v>10</v>
      </c>
      <c r="P107" s="92">
        <v>300000</v>
      </c>
      <c r="Q107" s="92">
        <v>12409</v>
      </c>
      <c r="R107" s="99">
        <v>208484</v>
      </c>
      <c r="S107" s="99">
        <v>0</v>
      </c>
      <c r="T107" s="99">
        <v>0</v>
      </c>
      <c r="U107" s="92">
        <v>0</v>
      </c>
      <c r="V107" s="92">
        <v>0</v>
      </c>
      <c r="W107" s="92">
        <v>0</v>
      </c>
    </row>
    <row r="108" spans="1:23" x14ac:dyDescent="0.2">
      <c r="A108" s="11" t="s">
        <v>51</v>
      </c>
      <c r="B108" s="57" t="s">
        <v>4</v>
      </c>
      <c r="C108" s="91">
        <v>7</v>
      </c>
      <c r="D108" s="91">
        <v>70000</v>
      </c>
      <c r="E108" s="91">
        <v>0</v>
      </c>
      <c r="F108" s="91">
        <v>0</v>
      </c>
      <c r="G108" s="91">
        <v>0</v>
      </c>
      <c r="H108" s="91">
        <v>0</v>
      </c>
      <c r="I108" s="91">
        <v>3</v>
      </c>
      <c r="J108" s="91">
        <v>3000</v>
      </c>
      <c r="K108" s="91">
        <v>1</v>
      </c>
      <c r="L108" s="92">
        <v>45000</v>
      </c>
      <c r="M108" s="92">
        <v>31</v>
      </c>
      <c r="N108" s="92">
        <v>485000</v>
      </c>
      <c r="O108" s="92">
        <v>11</v>
      </c>
      <c r="P108" s="92">
        <v>154000</v>
      </c>
      <c r="Q108" s="92">
        <v>0</v>
      </c>
      <c r="R108" s="99">
        <v>0</v>
      </c>
      <c r="S108" s="99">
        <v>0</v>
      </c>
      <c r="T108" s="99">
        <v>0</v>
      </c>
      <c r="U108" s="92">
        <v>0</v>
      </c>
      <c r="V108" s="92">
        <v>0</v>
      </c>
      <c r="W108" s="92">
        <v>0</v>
      </c>
    </row>
    <row r="109" spans="1:23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0</v>
      </c>
      <c r="J109" s="91">
        <v>0</v>
      </c>
      <c r="K109" s="91">
        <v>0</v>
      </c>
      <c r="L109" s="92">
        <v>0</v>
      </c>
      <c r="M109" s="92">
        <v>30</v>
      </c>
      <c r="N109" s="92">
        <v>630000</v>
      </c>
      <c r="O109" s="92">
        <v>0</v>
      </c>
      <c r="P109" s="92">
        <v>0</v>
      </c>
      <c r="Q109" s="92">
        <v>0</v>
      </c>
      <c r="R109" s="99">
        <v>0</v>
      </c>
      <c r="S109" s="99">
        <v>0</v>
      </c>
      <c r="T109" s="99">
        <v>0</v>
      </c>
      <c r="U109" s="92">
        <v>0</v>
      </c>
      <c r="V109" s="92">
        <v>0</v>
      </c>
      <c r="W109" s="92">
        <v>0</v>
      </c>
    </row>
    <row r="110" spans="1:23" x14ac:dyDescent="0.2">
      <c r="A110" s="11" t="s">
        <v>53</v>
      </c>
      <c r="B110" s="57" t="s">
        <v>6</v>
      </c>
      <c r="C110" s="91">
        <v>5</v>
      </c>
      <c r="D110" s="91">
        <v>50000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2">
        <v>0</v>
      </c>
      <c r="M110" s="92">
        <v>34</v>
      </c>
      <c r="N110" s="92">
        <v>695000</v>
      </c>
      <c r="O110" s="92">
        <v>0</v>
      </c>
      <c r="P110" s="92">
        <v>0</v>
      </c>
      <c r="Q110" s="92">
        <v>0</v>
      </c>
      <c r="R110" s="99">
        <v>0</v>
      </c>
      <c r="S110" s="99">
        <v>0</v>
      </c>
      <c r="T110" s="99">
        <v>0</v>
      </c>
      <c r="U110" s="92">
        <v>0</v>
      </c>
      <c r="V110" s="92">
        <v>0</v>
      </c>
      <c r="W110" s="92">
        <v>0</v>
      </c>
    </row>
    <row r="111" spans="1:23" x14ac:dyDescent="0.2">
      <c r="A111" s="11" t="s">
        <v>54</v>
      </c>
      <c r="B111" s="57" t="s">
        <v>7</v>
      </c>
      <c r="C111" s="91">
        <v>50</v>
      </c>
      <c r="D111" s="91">
        <v>100000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3</v>
      </c>
      <c r="L111" s="92">
        <v>150000</v>
      </c>
      <c r="M111" s="92">
        <v>58</v>
      </c>
      <c r="N111" s="92">
        <v>1160000</v>
      </c>
      <c r="O111" s="92">
        <v>0</v>
      </c>
      <c r="P111" s="92">
        <v>0</v>
      </c>
      <c r="Q111" s="92">
        <v>0</v>
      </c>
      <c r="R111" s="99">
        <v>0</v>
      </c>
      <c r="S111" s="99">
        <v>0</v>
      </c>
      <c r="T111" s="99">
        <v>0</v>
      </c>
      <c r="U111" s="92">
        <v>0</v>
      </c>
      <c r="V111" s="92">
        <v>0</v>
      </c>
      <c r="W111" s="92">
        <v>0</v>
      </c>
    </row>
    <row r="112" spans="1:23" x14ac:dyDescent="0.2">
      <c r="A112" s="11" t="s">
        <v>55</v>
      </c>
      <c r="B112" s="57" t="s">
        <v>8</v>
      </c>
      <c r="C112" s="91">
        <v>2</v>
      </c>
      <c r="D112" s="91">
        <v>20000</v>
      </c>
      <c r="E112" s="91">
        <v>0</v>
      </c>
      <c r="F112" s="91">
        <v>0</v>
      </c>
      <c r="G112" s="91">
        <v>0</v>
      </c>
      <c r="H112" s="91">
        <v>0</v>
      </c>
      <c r="I112" s="91">
        <v>33</v>
      </c>
      <c r="J112" s="91">
        <v>16500</v>
      </c>
      <c r="K112" s="91">
        <v>4</v>
      </c>
      <c r="L112" s="92">
        <v>399900</v>
      </c>
      <c r="M112" s="92">
        <v>27</v>
      </c>
      <c r="N112" s="92">
        <v>810000</v>
      </c>
      <c r="O112" s="92">
        <v>0</v>
      </c>
      <c r="P112" s="92">
        <v>0</v>
      </c>
      <c r="Q112" s="92">
        <v>0</v>
      </c>
      <c r="R112" s="99">
        <v>0</v>
      </c>
      <c r="S112" s="99">
        <v>0</v>
      </c>
      <c r="T112" s="99">
        <v>0</v>
      </c>
      <c r="U112" s="92">
        <v>0</v>
      </c>
      <c r="V112" s="92">
        <v>0</v>
      </c>
      <c r="W112" s="92">
        <v>0</v>
      </c>
    </row>
    <row r="113" spans="1:23" x14ac:dyDescent="0.2">
      <c r="A113" s="11" t="s">
        <v>56</v>
      </c>
      <c r="B113" s="57" t="s">
        <v>9</v>
      </c>
      <c r="C113" s="91">
        <v>8</v>
      </c>
      <c r="D113" s="91">
        <v>40000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8</v>
      </c>
      <c r="L113" s="92">
        <v>796045</v>
      </c>
      <c r="M113" s="92">
        <v>61</v>
      </c>
      <c r="N113" s="92">
        <v>810000</v>
      </c>
      <c r="O113" s="92">
        <v>0</v>
      </c>
      <c r="P113" s="92">
        <v>0</v>
      </c>
      <c r="Q113" s="92">
        <v>0</v>
      </c>
      <c r="R113" s="99">
        <v>0</v>
      </c>
      <c r="S113" s="99">
        <v>0</v>
      </c>
      <c r="T113" s="99">
        <v>0</v>
      </c>
      <c r="U113" s="92">
        <v>0</v>
      </c>
      <c r="V113" s="92">
        <v>0</v>
      </c>
      <c r="W113" s="92">
        <v>0</v>
      </c>
    </row>
    <row r="114" spans="1:23" x14ac:dyDescent="0.2">
      <c r="A114" s="11" t="s">
        <v>57</v>
      </c>
      <c r="B114" s="57" t="s">
        <v>10</v>
      </c>
      <c r="C114" s="91">
        <v>7</v>
      </c>
      <c r="D114" s="91">
        <v>42000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2">
        <v>0</v>
      </c>
      <c r="M114" s="92">
        <v>42</v>
      </c>
      <c r="N114" s="92">
        <v>447000</v>
      </c>
      <c r="O114" s="92">
        <v>0</v>
      </c>
      <c r="P114" s="92">
        <v>0</v>
      </c>
      <c r="Q114" s="92">
        <v>0</v>
      </c>
      <c r="R114" s="99">
        <v>0</v>
      </c>
      <c r="S114" s="99">
        <v>0</v>
      </c>
      <c r="T114" s="99">
        <v>0</v>
      </c>
      <c r="U114" s="92">
        <v>0</v>
      </c>
      <c r="V114" s="92">
        <v>0</v>
      </c>
      <c r="W114" s="92">
        <v>0</v>
      </c>
    </row>
    <row r="115" spans="1:23" x14ac:dyDescent="0.2">
      <c r="A115" s="11" t="s">
        <v>58</v>
      </c>
      <c r="B115" s="57" t="s">
        <v>11</v>
      </c>
      <c r="C115" s="91">
        <v>27</v>
      </c>
      <c r="D115" s="91">
        <v>135000</v>
      </c>
      <c r="E115" s="91">
        <v>31</v>
      </c>
      <c r="F115" s="91">
        <v>282000</v>
      </c>
      <c r="G115" s="91">
        <v>0</v>
      </c>
      <c r="H115" s="91">
        <v>0</v>
      </c>
      <c r="I115" s="91">
        <v>0</v>
      </c>
      <c r="J115" s="91">
        <v>0</v>
      </c>
      <c r="K115" s="91">
        <v>20</v>
      </c>
      <c r="L115" s="92">
        <v>2200000</v>
      </c>
      <c r="M115" s="92">
        <v>43</v>
      </c>
      <c r="N115" s="92">
        <v>399000</v>
      </c>
      <c r="O115" s="92">
        <v>35</v>
      </c>
      <c r="P115" s="92">
        <v>670000</v>
      </c>
      <c r="Q115" s="92">
        <v>363</v>
      </c>
      <c r="R115" s="99">
        <v>3821000</v>
      </c>
      <c r="S115" s="99">
        <v>0</v>
      </c>
      <c r="T115" s="99">
        <v>0</v>
      </c>
      <c r="U115" s="92">
        <v>0</v>
      </c>
      <c r="V115" s="92">
        <v>0</v>
      </c>
      <c r="W115" s="92">
        <v>0</v>
      </c>
    </row>
    <row r="116" spans="1:23" x14ac:dyDescent="0.2">
      <c r="A116" s="11" t="s">
        <v>59</v>
      </c>
      <c r="B116" s="57" t="s">
        <v>12</v>
      </c>
      <c r="C116" s="91">
        <v>5</v>
      </c>
      <c r="D116" s="91">
        <v>50000</v>
      </c>
      <c r="E116" s="91">
        <v>0</v>
      </c>
      <c r="F116" s="91">
        <v>0</v>
      </c>
      <c r="G116" s="91">
        <v>0</v>
      </c>
      <c r="H116" s="91">
        <v>0</v>
      </c>
      <c r="I116" s="91">
        <v>87</v>
      </c>
      <c r="J116" s="91">
        <v>155500</v>
      </c>
      <c r="K116" s="91">
        <v>2</v>
      </c>
      <c r="L116" s="92">
        <v>160000</v>
      </c>
      <c r="M116" s="92">
        <v>4</v>
      </c>
      <c r="N116" s="92">
        <v>120000</v>
      </c>
      <c r="O116" s="92">
        <v>0</v>
      </c>
      <c r="P116" s="92">
        <v>0</v>
      </c>
      <c r="Q116" s="92">
        <v>0</v>
      </c>
      <c r="R116" s="99">
        <v>0</v>
      </c>
      <c r="S116" s="99">
        <v>0</v>
      </c>
      <c r="T116" s="99">
        <v>0</v>
      </c>
      <c r="U116" s="92">
        <v>0</v>
      </c>
      <c r="V116" s="92">
        <v>0</v>
      </c>
      <c r="W116" s="92">
        <v>0</v>
      </c>
    </row>
    <row r="117" spans="1:23" x14ac:dyDescent="0.2">
      <c r="A117" s="11" t="s">
        <v>60</v>
      </c>
      <c r="B117" s="57" t="s">
        <v>13</v>
      </c>
      <c r="C117" s="107">
        <v>8</v>
      </c>
      <c r="D117" s="107">
        <v>40000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1</v>
      </c>
      <c r="L117" s="107">
        <v>61350</v>
      </c>
      <c r="M117" s="92">
        <v>50</v>
      </c>
      <c r="N117" s="92">
        <v>1000000</v>
      </c>
      <c r="O117" s="92">
        <v>0</v>
      </c>
      <c r="P117" s="92">
        <v>0</v>
      </c>
      <c r="Q117" s="92">
        <v>0</v>
      </c>
      <c r="R117" s="99">
        <v>0</v>
      </c>
      <c r="S117" s="99">
        <v>0</v>
      </c>
      <c r="T117" s="99">
        <v>0</v>
      </c>
      <c r="U117" s="92">
        <v>0</v>
      </c>
      <c r="V117" s="92">
        <v>0</v>
      </c>
      <c r="W117" s="92">
        <v>0</v>
      </c>
    </row>
    <row r="118" spans="1:23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2">
        <v>0</v>
      </c>
      <c r="M118" s="92">
        <v>0</v>
      </c>
      <c r="N118" s="92">
        <v>0</v>
      </c>
      <c r="O118" s="92">
        <v>1</v>
      </c>
      <c r="P118" s="92">
        <v>10000</v>
      </c>
      <c r="Q118" s="92">
        <v>0</v>
      </c>
      <c r="R118" s="99">
        <v>0</v>
      </c>
      <c r="S118" s="99">
        <v>0</v>
      </c>
      <c r="T118" s="99">
        <v>0</v>
      </c>
      <c r="U118" s="92">
        <v>0</v>
      </c>
      <c r="V118" s="92">
        <v>0</v>
      </c>
      <c r="W118" s="92">
        <v>0</v>
      </c>
    </row>
    <row r="119" spans="1:23" x14ac:dyDescent="0.2">
      <c r="A119" s="11" t="s">
        <v>62</v>
      </c>
      <c r="B119" s="57" t="s">
        <v>15</v>
      </c>
      <c r="C119" s="91">
        <v>2</v>
      </c>
      <c r="D119" s="91">
        <v>20000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2">
        <v>0</v>
      </c>
      <c r="M119" s="92">
        <v>26</v>
      </c>
      <c r="N119" s="92">
        <v>650000</v>
      </c>
      <c r="O119" s="92">
        <v>0</v>
      </c>
      <c r="P119" s="92">
        <v>0</v>
      </c>
      <c r="Q119" s="92">
        <v>0</v>
      </c>
      <c r="R119" s="99">
        <v>0</v>
      </c>
      <c r="S119" s="99">
        <v>0</v>
      </c>
      <c r="T119" s="99">
        <v>0</v>
      </c>
      <c r="U119" s="92">
        <v>0</v>
      </c>
      <c r="V119" s="92">
        <v>0</v>
      </c>
      <c r="W119" s="92">
        <v>0</v>
      </c>
    </row>
    <row r="120" spans="1:23" x14ac:dyDescent="0.2">
      <c r="A120" s="11" t="s">
        <v>63</v>
      </c>
      <c r="B120" s="57" t="s">
        <v>16</v>
      </c>
      <c r="C120" s="91">
        <v>1</v>
      </c>
      <c r="D120" s="91">
        <v>20000</v>
      </c>
      <c r="E120" s="91">
        <v>0</v>
      </c>
      <c r="F120" s="91">
        <v>0</v>
      </c>
      <c r="G120" s="91">
        <v>0</v>
      </c>
      <c r="H120" s="91">
        <v>0</v>
      </c>
      <c r="I120" s="91">
        <v>48</v>
      </c>
      <c r="J120" s="91">
        <v>144000</v>
      </c>
      <c r="K120" s="91">
        <v>0</v>
      </c>
      <c r="L120" s="92">
        <v>0</v>
      </c>
      <c r="M120" s="92">
        <v>20</v>
      </c>
      <c r="N120" s="92">
        <v>597124</v>
      </c>
      <c r="O120" s="92">
        <v>0</v>
      </c>
      <c r="P120" s="92">
        <v>0</v>
      </c>
      <c r="Q120" s="92">
        <v>0</v>
      </c>
      <c r="R120" s="99">
        <v>0</v>
      </c>
      <c r="S120" s="99">
        <v>0</v>
      </c>
      <c r="T120" s="99">
        <v>0</v>
      </c>
      <c r="U120" s="92">
        <v>0</v>
      </c>
      <c r="V120" s="92">
        <v>0</v>
      </c>
      <c r="W120" s="92">
        <v>0</v>
      </c>
    </row>
    <row r="121" spans="1:23" x14ac:dyDescent="0.2">
      <c r="A121" s="11" t="s">
        <v>64</v>
      </c>
      <c r="B121" s="57" t="s">
        <v>17</v>
      </c>
      <c r="C121" s="91">
        <v>4</v>
      </c>
      <c r="D121" s="91">
        <v>24000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2">
        <v>0</v>
      </c>
      <c r="M121" s="92">
        <v>16</v>
      </c>
      <c r="N121" s="92">
        <v>171000</v>
      </c>
      <c r="O121" s="92">
        <v>0</v>
      </c>
      <c r="P121" s="92">
        <v>0</v>
      </c>
      <c r="Q121" s="92">
        <v>0</v>
      </c>
      <c r="R121" s="99">
        <v>0</v>
      </c>
      <c r="S121" s="99">
        <v>0</v>
      </c>
      <c r="T121" s="99">
        <v>0</v>
      </c>
      <c r="U121" s="92">
        <v>0</v>
      </c>
      <c r="V121" s="92">
        <v>0</v>
      </c>
      <c r="W121" s="92">
        <v>0</v>
      </c>
    </row>
    <row r="122" spans="1:23" x14ac:dyDescent="0.2">
      <c r="A122" s="11" t="s">
        <v>65</v>
      </c>
      <c r="B122" s="57" t="s">
        <v>18</v>
      </c>
      <c r="C122" s="91">
        <v>1</v>
      </c>
      <c r="D122" s="91">
        <v>10000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9">
        <v>0</v>
      </c>
      <c r="S122" s="99">
        <v>0</v>
      </c>
      <c r="T122" s="99">
        <v>0</v>
      </c>
      <c r="U122" s="92">
        <v>0</v>
      </c>
      <c r="V122" s="92">
        <v>0</v>
      </c>
      <c r="W122" s="92">
        <v>0</v>
      </c>
    </row>
    <row r="123" spans="1:23" x14ac:dyDescent="0.2">
      <c r="A123" s="12" t="s">
        <v>66</v>
      </c>
      <c r="B123" s="58" t="s">
        <v>19</v>
      </c>
      <c r="C123" s="96">
        <v>15</v>
      </c>
      <c r="D123" s="96">
        <v>30000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7">
        <v>0</v>
      </c>
      <c r="M123" s="97">
        <v>0</v>
      </c>
      <c r="N123" s="97">
        <v>0</v>
      </c>
      <c r="O123" s="97">
        <v>0</v>
      </c>
      <c r="P123" s="97">
        <v>0</v>
      </c>
      <c r="Q123" s="97">
        <v>0</v>
      </c>
      <c r="R123" s="101">
        <v>0</v>
      </c>
      <c r="S123" s="101">
        <v>0</v>
      </c>
      <c r="T123" s="101">
        <v>0</v>
      </c>
      <c r="U123" s="97">
        <v>0</v>
      </c>
      <c r="V123" s="97">
        <v>0</v>
      </c>
      <c r="W123" s="97">
        <v>0</v>
      </c>
    </row>
    <row r="124" spans="1:23" x14ac:dyDescent="0.2">
      <c r="A124" s="59" t="s">
        <v>181</v>
      </c>
    </row>
    <row r="125" spans="1:23" x14ac:dyDescent="0.2">
      <c r="A125" t="s">
        <v>0</v>
      </c>
    </row>
    <row r="127" spans="1:23" s="20" customFormat="1" ht="16.5" customHeight="1" x14ac:dyDescent="0.2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x14ac:dyDescent="0.2">
      <c r="A128" s="86" t="s">
        <v>121</v>
      </c>
      <c r="B128" s="63"/>
    </row>
    <row r="129" spans="1:23" s="8" customFormat="1" ht="37.15" customHeight="1" x14ac:dyDescent="0.2">
      <c r="A129" s="133" t="s">
        <v>193</v>
      </c>
      <c r="B129" s="134"/>
      <c r="C129" s="139" t="s">
        <v>131</v>
      </c>
      <c r="D129" s="139"/>
      <c r="E129" s="139" t="s">
        <v>132</v>
      </c>
      <c r="F129" s="139"/>
      <c r="G129" s="139" t="s">
        <v>133</v>
      </c>
      <c r="H129" s="139"/>
      <c r="I129" s="139" t="s">
        <v>134</v>
      </c>
      <c r="J129" s="139"/>
      <c r="K129" s="139" t="s">
        <v>136</v>
      </c>
      <c r="L129" s="139"/>
      <c r="M129" s="139" t="s">
        <v>137</v>
      </c>
      <c r="N129" s="139"/>
      <c r="O129" s="139" t="s">
        <v>139</v>
      </c>
      <c r="P129" s="139"/>
      <c r="Q129" s="139" t="s">
        <v>140</v>
      </c>
      <c r="R129" s="139"/>
      <c r="S129" s="140" t="s">
        <v>141</v>
      </c>
      <c r="T129" s="142"/>
      <c r="U129" s="141"/>
      <c r="V129" s="139" t="s">
        <v>142</v>
      </c>
      <c r="W129" s="140"/>
    </row>
    <row r="130" spans="1:23" s="8" customFormat="1" ht="13.9" customHeight="1" x14ac:dyDescent="0.2">
      <c r="A130" s="135"/>
      <c r="B130" s="136"/>
      <c r="C130" s="109" t="s">
        <v>47</v>
      </c>
      <c r="D130" s="109" t="s">
        <v>143</v>
      </c>
      <c r="E130" s="109" t="s">
        <v>48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15" t="s">
        <v>129</v>
      </c>
      <c r="L130" s="115" t="s">
        <v>147</v>
      </c>
      <c r="M130" s="115" t="s">
        <v>49</v>
      </c>
      <c r="N130" s="115" t="s">
        <v>148</v>
      </c>
      <c r="O130" s="109" t="s">
        <v>48</v>
      </c>
      <c r="P130" s="115" t="s">
        <v>149</v>
      </c>
      <c r="Q130" s="109" t="s">
        <v>48</v>
      </c>
      <c r="R130" s="115" t="s">
        <v>150</v>
      </c>
      <c r="S130" s="109" t="s">
        <v>50</v>
      </c>
      <c r="T130" s="109" t="s">
        <v>48</v>
      </c>
      <c r="U130" s="115" t="s">
        <v>151</v>
      </c>
      <c r="V130" s="109" t="s">
        <v>48</v>
      </c>
      <c r="W130" s="119" t="s">
        <v>152</v>
      </c>
    </row>
    <row r="131" spans="1:23" s="20" customFormat="1" ht="34.15" customHeight="1" x14ac:dyDescent="0.2">
      <c r="A131" s="137"/>
      <c r="B131" s="138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123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x14ac:dyDescent="0.2">
      <c r="A132" s="79" t="s">
        <v>96</v>
      </c>
      <c r="B132" s="56" t="s">
        <v>3</v>
      </c>
      <c r="C132" s="111">
        <v>324</v>
      </c>
      <c r="D132" s="111">
        <v>3281800</v>
      </c>
      <c r="E132" s="111">
        <v>222</v>
      </c>
      <c r="F132" s="111">
        <v>2087300</v>
      </c>
      <c r="G132" s="111">
        <v>3317</v>
      </c>
      <c r="H132" s="111">
        <v>2977362</v>
      </c>
      <c r="I132" s="111">
        <v>2050</v>
      </c>
      <c r="J132" s="111">
        <v>6583160</v>
      </c>
      <c r="K132" s="111">
        <v>70</v>
      </c>
      <c r="L132" s="104">
        <v>5285764</v>
      </c>
      <c r="M132" s="104">
        <v>862</v>
      </c>
      <c r="N132" s="104">
        <v>20939110</v>
      </c>
      <c r="O132" s="104">
        <v>89</v>
      </c>
      <c r="P132" s="104">
        <v>1491400</v>
      </c>
      <c r="Q132" s="104">
        <v>68766</v>
      </c>
      <c r="R132" s="112">
        <v>40759851</v>
      </c>
      <c r="S132" s="112">
        <v>169666</v>
      </c>
      <c r="T132" s="112">
        <v>253400</v>
      </c>
      <c r="U132" s="104">
        <v>167396061</v>
      </c>
      <c r="V132" s="104">
        <v>95</v>
      </c>
      <c r="W132" s="104">
        <v>71250</v>
      </c>
    </row>
    <row r="133" spans="1:23" s="6" customFormat="1" x14ac:dyDescent="0.2">
      <c r="A133" s="8" t="s">
        <v>84</v>
      </c>
      <c r="B133" s="57" t="s">
        <v>85</v>
      </c>
      <c r="C133" s="91">
        <v>29</v>
      </c>
      <c r="D133" s="91">
        <v>591600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2">
        <v>0</v>
      </c>
      <c r="M133" s="92">
        <v>17</v>
      </c>
      <c r="N133" s="92">
        <v>500000</v>
      </c>
      <c r="O133" s="92">
        <v>0</v>
      </c>
      <c r="P133" s="92">
        <v>0</v>
      </c>
      <c r="Q133" s="92">
        <v>0</v>
      </c>
      <c r="R133" s="99">
        <v>0</v>
      </c>
      <c r="S133" s="99">
        <v>24067</v>
      </c>
      <c r="T133" s="99">
        <v>58559</v>
      </c>
      <c r="U133" s="92">
        <v>13344360</v>
      </c>
      <c r="V133" s="92">
        <v>0</v>
      </c>
      <c r="W133" s="92">
        <v>0</v>
      </c>
    </row>
    <row r="134" spans="1:23" s="6" customFormat="1" x14ac:dyDescent="0.2">
      <c r="A134" s="8" t="s">
        <v>86</v>
      </c>
      <c r="B134" s="57" t="s">
        <v>87</v>
      </c>
      <c r="C134" s="91">
        <v>13</v>
      </c>
      <c r="D134" s="91">
        <v>13000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34</v>
      </c>
      <c r="L134" s="92">
        <v>2006970</v>
      </c>
      <c r="M134" s="92">
        <v>174</v>
      </c>
      <c r="N134" s="92">
        <v>6435000</v>
      </c>
      <c r="O134" s="92">
        <v>0</v>
      </c>
      <c r="P134" s="92">
        <v>0</v>
      </c>
      <c r="Q134" s="92">
        <v>3196</v>
      </c>
      <c r="R134" s="99">
        <v>4275500</v>
      </c>
      <c r="S134" s="99">
        <v>21111</v>
      </c>
      <c r="T134" s="99">
        <v>21111</v>
      </c>
      <c r="U134" s="92">
        <v>36480681</v>
      </c>
      <c r="V134" s="92">
        <v>95</v>
      </c>
      <c r="W134" s="92">
        <v>71250</v>
      </c>
    </row>
    <row r="135" spans="1:23" s="6" customFormat="1" x14ac:dyDescent="0.2">
      <c r="A135" s="8" t="s">
        <v>195</v>
      </c>
      <c r="B135" s="57" t="s">
        <v>88</v>
      </c>
      <c r="C135" s="91">
        <v>41</v>
      </c>
      <c r="D135" s="91">
        <v>410000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9">
        <v>0</v>
      </c>
      <c r="S135" s="99">
        <v>12651</v>
      </c>
      <c r="T135" s="99">
        <v>12651</v>
      </c>
      <c r="U135" s="92">
        <v>25325500</v>
      </c>
      <c r="V135" s="92">
        <v>0</v>
      </c>
      <c r="W135" s="92">
        <v>0</v>
      </c>
    </row>
    <row r="136" spans="1:23" s="6" customFormat="1" x14ac:dyDescent="0.2">
      <c r="A136" s="8" t="s">
        <v>196</v>
      </c>
      <c r="B136" s="57" t="s">
        <v>89</v>
      </c>
      <c r="C136" s="91">
        <v>93</v>
      </c>
      <c r="D136" s="91">
        <v>1638200</v>
      </c>
      <c r="E136" s="91">
        <v>0</v>
      </c>
      <c r="F136" s="91">
        <v>0</v>
      </c>
      <c r="G136" s="91">
        <v>0</v>
      </c>
      <c r="H136" s="91">
        <v>0</v>
      </c>
      <c r="I136" s="91">
        <v>1528</v>
      </c>
      <c r="J136" s="91">
        <v>5899000</v>
      </c>
      <c r="K136" s="91">
        <v>0</v>
      </c>
      <c r="L136" s="92">
        <v>0</v>
      </c>
      <c r="M136" s="92">
        <v>177</v>
      </c>
      <c r="N136" s="92">
        <v>5301185</v>
      </c>
      <c r="O136" s="92">
        <v>46</v>
      </c>
      <c r="P136" s="92">
        <v>479400</v>
      </c>
      <c r="Q136" s="92">
        <v>11729</v>
      </c>
      <c r="R136" s="99">
        <v>35596000</v>
      </c>
      <c r="S136" s="99">
        <v>20267</v>
      </c>
      <c r="T136" s="99">
        <v>0</v>
      </c>
      <c r="U136" s="92">
        <v>30412500</v>
      </c>
      <c r="V136" s="92">
        <v>0</v>
      </c>
      <c r="W136" s="92">
        <v>0</v>
      </c>
    </row>
    <row r="137" spans="1:23" s="6" customFormat="1" x14ac:dyDescent="0.2">
      <c r="A137" s="8" t="s">
        <v>90</v>
      </c>
      <c r="B137" s="57" t="s">
        <v>91</v>
      </c>
      <c r="C137" s="91">
        <v>6</v>
      </c>
      <c r="D137" s="91">
        <v>42000</v>
      </c>
      <c r="E137" s="91">
        <v>41</v>
      </c>
      <c r="F137" s="91">
        <v>517000</v>
      </c>
      <c r="G137" s="91">
        <v>0</v>
      </c>
      <c r="H137" s="91">
        <v>0</v>
      </c>
      <c r="I137" s="91">
        <v>269</v>
      </c>
      <c r="J137" s="91">
        <v>209200</v>
      </c>
      <c r="K137" s="91">
        <v>3</v>
      </c>
      <c r="L137" s="92">
        <v>153050</v>
      </c>
      <c r="M137" s="92">
        <v>13</v>
      </c>
      <c r="N137" s="92">
        <v>260000</v>
      </c>
      <c r="O137" s="92">
        <v>0</v>
      </c>
      <c r="P137" s="92">
        <v>0</v>
      </c>
      <c r="Q137" s="92">
        <v>0</v>
      </c>
      <c r="R137" s="99">
        <v>0</v>
      </c>
      <c r="S137" s="99">
        <v>67085</v>
      </c>
      <c r="T137" s="99">
        <v>127595</v>
      </c>
      <c r="U137" s="92">
        <v>35967878</v>
      </c>
      <c r="V137" s="92">
        <v>0</v>
      </c>
      <c r="W137" s="92">
        <v>0</v>
      </c>
    </row>
    <row r="138" spans="1:23" s="6" customFormat="1" x14ac:dyDescent="0.2">
      <c r="A138" s="8" t="s">
        <v>92</v>
      </c>
      <c r="B138" s="57" t="s">
        <v>93</v>
      </c>
      <c r="C138" s="91">
        <v>3</v>
      </c>
      <c r="D138" s="91">
        <v>15000</v>
      </c>
      <c r="E138" s="91">
        <v>95</v>
      </c>
      <c r="F138" s="91">
        <v>943600</v>
      </c>
      <c r="G138" s="91">
        <v>17</v>
      </c>
      <c r="H138" s="91">
        <v>173966</v>
      </c>
      <c r="I138" s="91">
        <v>85</v>
      </c>
      <c r="J138" s="91">
        <v>191460</v>
      </c>
      <c r="K138" s="91">
        <v>0</v>
      </c>
      <c r="L138" s="92">
        <v>0</v>
      </c>
      <c r="M138" s="92">
        <v>31</v>
      </c>
      <c r="N138" s="92">
        <v>620000</v>
      </c>
      <c r="O138" s="92">
        <v>13</v>
      </c>
      <c r="P138" s="92">
        <v>390000</v>
      </c>
      <c r="Q138" s="92">
        <v>53841</v>
      </c>
      <c r="R138" s="99">
        <v>888351</v>
      </c>
      <c r="S138" s="99">
        <v>1</v>
      </c>
      <c r="T138" s="99">
        <v>0</v>
      </c>
      <c r="U138" s="92">
        <v>3000</v>
      </c>
      <c r="V138" s="92">
        <v>0</v>
      </c>
      <c r="W138" s="92">
        <v>0</v>
      </c>
    </row>
    <row r="139" spans="1:23" x14ac:dyDescent="0.2">
      <c r="A139" s="11" t="s">
        <v>51</v>
      </c>
      <c r="B139" s="57" t="s">
        <v>4</v>
      </c>
      <c r="C139" s="91">
        <v>4</v>
      </c>
      <c r="D139" s="91">
        <v>40000</v>
      </c>
      <c r="E139" s="91">
        <v>0</v>
      </c>
      <c r="F139" s="91">
        <v>0</v>
      </c>
      <c r="G139" s="91">
        <v>0</v>
      </c>
      <c r="H139" s="91">
        <v>0</v>
      </c>
      <c r="I139" s="91">
        <v>3</v>
      </c>
      <c r="J139" s="91">
        <v>3000</v>
      </c>
      <c r="K139" s="91">
        <v>3</v>
      </c>
      <c r="L139" s="92">
        <v>234044</v>
      </c>
      <c r="M139" s="92">
        <v>33</v>
      </c>
      <c r="N139" s="92">
        <v>520000</v>
      </c>
      <c r="O139" s="92">
        <v>6</v>
      </c>
      <c r="P139" s="92">
        <v>84000</v>
      </c>
      <c r="Q139" s="92">
        <v>0</v>
      </c>
      <c r="R139" s="99">
        <v>0</v>
      </c>
      <c r="S139" s="99">
        <v>6</v>
      </c>
      <c r="T139" s="99">
        <v>6</v>
      </c>
      <c r="U139" s="92">
        <v>6000</v>
      </c>
      <c r="V139" s="92">
        <v>0</v>
      </c>
      <c r="W139" s="92">
        <v>0</v>
      </c>
    </row>
    <row r="140" spans="1:23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0</v>
      </c>
      <c r="J140" s="91">
        <v>0</v>
      </c>
      <c r="K140" s="91">
        <v>0</v>
      </c>
      <c r="L140" s="92">
        <v>0</v>
      </c>
      <c r="M140" s="92">
        <v>27</v>
      </c>
      <c r="N140" s="92">
        <v>590000</v>
      </c>
      <c r="O140" s="92">
        <v>0</v>
      </c>
      <c r="P140" s="92">
        <v>0</v>
      </c>
      <c r="Q140" s="92">
        <v>0</v>
      </c>
      <c r="R140" s="99">
        <v>0</v>
      </c>
      <c r="S140" s="99">
        <v>1511</v>
      </c>
      <c r="T140" s="99">
        <v>1511</v>
      </c>
      <c r="U140" s="92">
        <v>1511000</v>
      </c>
      <c r="V140" s="92">
        <v>0</v>
      </c>
      <c r="W140" s="92">
        <v>0</v>
      </c>
    </row>
    <row r="141" spans="1:23" x14ac:dyDescent="0.2">
      <c r="A141" s="11" t="s">
        <v>53</v>
      </c>
      <c r="B141" s="57" t="s">
        <v>6</v>
      </c>
      <c r="C141" s="91">
        <v>0</v>
      </c>
      <c r="D141" s="91">
        <v>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2">
        <v>0</v>
      </c>
      <c r="M141" s="92">
        <v>32</v>
      </c>
      <c r="N141" s="92">
        <v>670000</v>
      </c>
      <c r="O141" s="92">
        <v>0</v>
      </c>
      <c r="P141" s="92">
        <v>0</v>
      </c>
      <c r="Q141" s="92">
        <v>0</v>
      </c>
      <c r="R141" s="99">
        <v>0</v>
      </c>
      <c r="S141" s="99">
        <v>3499</v>
      </c>
      <c r="T141" s="99">
        <v>5494</v>
      </c>
      <c r="U141" s="92">
        <v>2189985</v>
      </c>
      <c r="V141" s="92">
        <v>0</v>
      </c>
      <c r="W141" s="92">
        <v>0</v>
      </c>
    </row>
    <row r="142" spans="1:23" x14ac:dyDescent="0.2">
      <c r="A142" s="11" t="s">
        <v>54</v>
      </c>
      <c r="B142" s="57" t="s">
        <v>7</v>
      </c>
      <c r="C142" s="91">
        <v>59</v>
      </c>
      <c r="D142" s="91">
        <v>118000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2">
        <v>0</v>
      </c>
      <c r="M142" s="92">
        <v>56</v>
      </c>
      <c r="N142" s="92">
        <v>1115925</v>
      </c>
      <c r="O142" s="92">
        <v>0</v>
      </c>
      <c r="P142" s="92">
        <v>0</v>
      </c>
      <c r="Q142" s="92">
        <v>0</v>
      </c>
      <c r="R142" s="99">
        <v>0</v>
      </c>
      <c r="S142" s="99">
        <v>6312</v>
      </c>
      <c r="T142" s="99">
        <v>6312</v>
      </c>
      <c r="U142" s="92">
        <v>6312000</v>
      </c>
      <c r="V142" s="92">
        <v>0</v>
      </c>
      <c r="W142" s="92">
        <v>0</v>
      </c>
    </row>
    <row r="143" spans="1:23" x14ac:dyDescent="0.2">
      <c r="A143" s="11" t="s">
        <v>55</v>
      </c>
      <c r="B143" s="57" t="s">
        <v>8</v>
      </c>
      <c r="C143" s="91">
        <v>3</v>
      </c>
      <c r="D143" s="91">
        <v>30000</v>
      </c>
      <c r="E143" s="91">
        <v>1</v>
      </c>
      <c r="F143" s="91">
        <v>14500</v>
      </c>
      <c r="G143" s="91">
        <v>0</v>
      </c>
      <c r="H143" s="91">
        <v>0</v>
      </c>
      <c r="I143" s="91">
        <v>33</v>
      </c>
      <c r="J143" s="91">
        <v>16500</v>
      </c>
      <c r="K143" s="91">
        <v>0</v>
      </c>
      <c r="L143" s="92">
        <v>0</v>
      </c>
      <c r="M143" s="92">
        <v>34</v>
      </c>
      <c r="N143" s="92">
        <v>1020000</v>
      </c>
      <c r="O143" s="92">
        <v>0</v>
      </c>
      <c r="P143" s="92">
        <v>0</v>
      </c>
      <c r="Q143" s="92">
        <v>0</v>
      </c>
      <c r="R143" s="99">
        <v>0</v>
      </c>
      <c r="S143" s="99">
        <v>0</v>
      </c>
      <c r="T143" s="99">
        <v>616</v>
      </c>
      <c r="U143" s="92">
        <v>696000</v>
      </c>
      <c r="V143" s="92">
        <v>0</v>
      </c>
      <c r="W143" s="92">
        <v>0</v>
      </c>
    </row>
    <row r="144" spans="1:23" x14ac:dyDescent="0.2">
      <c r="A144" s="11" t="s">
        <v>56</v>
      </c>
      <c r="B144" s="57" t="s">
        <v>9</v>
      </c>
      <c r="C144" s="91">
        <v>12</v>
      </c>
      <c r="D144" s="91">
        <v>60000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4</v>
      </c>
      <c r="L144" s="92">
        <v>399700</v>
      </c>
      <c r="M144" s="92">
        <v>67</v>
      </c>
      <c r="N144" s="92">
        <v>740000</v>
      </c>
      <c r="O144" s="92">
        <v>0</v>
      </c>
      <c r="P144" s="92">
        <v>0</v>
      </c>
      <c r="Q144" s="92">
        <v>0</v>
      </c>
      <c r="R144" s="99">
        <v>0</v>
      </c>
      <c r="S144" s="99">
        <v>2775</v>
      </c>
      <c r="T144" s="99">
        <v>5311</v>
      </c>
      <c r="U144" s="92">
        <v>2691385</v>
      </c>
      <c r="V144" s="92">
        <v>0</v>
      </c>
      <c r="W144" s="92">
        <v>0</v>
      </c>
    </row>
    <row r="145" spans="1:23" x14ac:dyDescent="0.2">
      <c r="A145" s="11" t="s">
        <v>57</v>
      </c>
      <c r="B145" s="57" t="s">
        <v>10</v>
      </c>
      <c r="C145" s="91">
        <v>0</v>
      </c>
      <c r="D145" s="91">
        <v>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2">
        <v>0</v>
      </c>
      <c r="M145" s="92">
        <v>31</v>
      </c>
      <c r="N145" s="92">
        <v>312000</v>
      </c>
      <c r="O145" s="92">
        <v>0</v>
      </c>
      <c r="P145" s="92">
        <v>0</v>
      </c>
      <c r="Q145" s="92">
        <v>0</v>
      </c>
      <c r="R145" s="99">
        <v>0</v>
      </c>
      <c r="S145" s="99">
        <v>0</v>
      </c>
      <c r="T145" s="99">
        <v>0</v>
      </c>
      <c r="U145" s="92">
        <v>0</v>
      </c>
      <c r="V145" s="92">
        <v>0</v>
      </c>
      <c r="W145" s="92">
        <v>0</v>
      </c>
    </row>
    <row r="146" spans="1:23" x14ac:dyDescent="0.2">
      <c r="A146" s="11" t="s">
        <v>58</v>
      </c>
      <c r="B146" s="57" t="s">
        <v>11</v>
      </c>
      <c r="C146" s="91">
        <v>9</v>
      </c>
      <c r="D146" s="91">
        <v>90000</v>
      </c>
      <c r="E146" s="91">
        <v>57</v>
      </c>
      <c r="F146" s="91">
        <v>553250</v>
      </c>
      <c r="G146" s="91">
        <v>2195</v>
      </c>
      <c r="H146" s="91">
        <v>1668396</v>
      </c>
      <c r="I146" s="91">
        <v>0</v>
      </c>
      <c r="J146" s="91">
        <v>0</v>
      </c>
      <c r="K146" s="91">
        <v>18</v>
      </c>
      <c r="L146" s="92">
        <v>1898000</v>
      </c>
      <c r="M146" s="92">
        <v>61</v>
      </c>
      <c r="N146" s="92">
        <v>541000</v>
      </c>
      <c r="O146" s="92">
        <v>24</v>
      </c>
      <c r="P146" s="92">
        <v>538000</v>
      </c>
      <c r="Q146" s="92">
        <v>0</v>
      </c>
      <c r="R146" s="99">
        <v>0</v>
      </c>
      <c r="S146" s="99">
        <v>0</v>
      </c>
      <c r="T146" s="99">
        <v>0</v>
      </c>
      <c r="U146" s="92">
        <v>0</v>
      </c>
      <c r="V146" s="92">
        <v>0</v>
      </c>
      <c r="W146" s="92">
        <v>0</v>
      </c>
    </row>
    <row r="147" spans="1:23" x14ac:dyDescent="0.2">
      <c r="A147" s="11" t="s">
        <v>59</v>
      </c>
      <c r="B147" s="57" t="s">
        <v>12</v>
      </c>
      <c r="C147" s="91">
        <v>4</v>
      </c>
      <c r="D147" s="91">
        <v>40000</v>
      </c>
      <c r="E147" s="91">
        <v>0</v>
      </c>
      <c r="F147" s="91">
        <v>0</v>
      </c>
      <c r="G147" s="91">
        <v>0</v>
      </c>
      <c r="H147" s="91">
        <v>0</v>
      </c>
      <c r="I147" s="91">
        <v>90</v>
      </c>
      <c r="J147" s="91">
        <v>138000</v>
      </c>
      <c r="K147" s="91">
        <v>4</v>
      </c>
      <c r="L147" s="92">
        <v>360000</v>
      </c>
      <c r="M147" s="92">
        <v>4</v>
      </c>
      <c r="N147" s="92">
        <v>120000</v>
      </c>
      <c r="O147" s="92">
        <v>0</v>
      </c>
      <c r="P147" s="92">
        <v>0</v>
      </c>
      <c r="Q147" s="92">
        <v>0</v>
      </c>
      <c r="R147" s="99">
        <v>0</v>
      </c>
      <c r="S147" s="99">
        <v>25</v>
      </c>
      <c r="T147" s="99">
        <v>25</v>
      </c>
      <c r="U147" s="92">
        <v>143016</v>
      </c>
      <c r="V147" s="92">
        <v>0</v>
      </c>
      <c r="W147" s="92">
        <v>0</v>
      </c>
    </row>
    <row r="148" spans="1:23" x14ac:dyDescent="0.2">
      <c r="A148" s="11" t="s">
        <v>60</v>
      </c>
      <c r="B148" s="57" t="s">
        <v>13</v>
      </c>
      <c r="C148" s="107">
        <v>18</v>
      </c>
      <c r="D148" s="107">
        <v>90000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4</v>
      </c>
      <c r="L148" s="107">
        <v>234000</v>
      </c>
      <c r="M148" s="92">
        <v>61</v>
      </c>
      <c r="N148" s="92">
        <v>1220000</v>
      </c>
      <c r="O148" s="92">
        <v>0</v>
      </c>
      <c r="P148" s="92">
        <v>0</v>
      </c>
      <c r="Q148" s="92">
        <v>0</v>
      </c>
      <c r="R148" s="99">
        <v>0</v>
      </c>
      <c r="S148" s="99">
        <v>3670</v>
      </c>
      <c r="T148" s="99">
        <v>3670</v>
      </c>
      <c r="U148" s="92">
        <v>2936400</v>
      </c>
      <c r="V148" s="92">
        <v>0</v>
      </c>
      <c r="W148" s="92">
        <v>0</v>
      </c>
    </row>
    <row r="149" spans="1:23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2</v>
      </c>
      <c r="F149" s="91">
        <v>19950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2">
        <v>0</v>
      </c>
      <c r="M149" s="92">
        <v>0</v>
      </c>
      <c r="N149" s="92">
        <v>0</v>
      </c>
      <c r="O149" s="92">
        <v>0</v>
      </c>
      <c r="P149" s="92">
        <v>0</v>
      </c>
      <c r="Q149" s="92">
        <v>0</v>
      </c>
      <c r="R149" s="99">
        <v>0</v>
      </c>
      <c r="S149" s="99">
        <v>0</v>
      </c>
      <c r="T149" s="99">
        <v>0</v>
      </c>
      <c r="U149" s="92">
        <v>0</v>
      </c>
      <c r="V149" s="92">
        <v>0</v>
      </c>
      <c r="W149" s="92">
        <v>0</v>
      </c>
    </row>
    <row r="150" spans="1:23" x14ac:dyDescent="0.2">
      <c r="A150" s="11" t="s">
        <v>62</v>
      </c>
      <c r="B150" s="57" t="s">
        <v>15</v>
      </c>
      <c r="C150" s="91">
        <v>0</v>
      </c>
      <c r="D150" s="91">
        <v>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2">
        <v>0</v>
      </c>
      <c r="M150" s="92">
        <v>26</v>
      </c>
      <c r="N150" s="92">
        <v>645000</v>
      </c>
      <c r="O150" s="92">
        <v>0</v>
      </c>
      <c r="P150" s="92">
        <v>0</v>
      </c>
      <c r="Q150" s="92">
        <v>0</v>
      </c>
      <c r="R150" s="99">
        <v>0</v>
      </c>
      <c r="S150" s="99">
        <v>2175</v>
      </c>
      <c r="T150" s="99">
        <v>2542</v>
      </c>
      <c r="U150" s="92">
        <v>2175000</v>
      </c>
      <c r="V150" s="92">
        <v>0</v>
      </c>
      <c r="W150" s="92">
        <v>0</v>
      </c>
    </row>
    <row r="151" spans="1:23" x14ac:dyDescent="0.2">
      <c r="A151" s="11" t="s">
        <v>63</v>
      </c>
      <c r="B151" s="57" t="s">
        <v>16</v>
      </c>
      <c r="C151" s="91">
        <v>2</v>
      </c>
      <c r="D151" s="91">
        <v>40000</v>
      </c>
      <c r="E151" s="91">
        <v>26</v>
      </c>
      <c r="F151" s="91">
        <v>39000</v>
      </c>
      <c r="G151" s="91">
        <v>1105</v>
      </c>
      <c r="H151" s="91">
        <v>1135000</v>
      </c>
      <c r="I151" s="91">
        <v>42</v>
      </c>
      <c r="J151" s="91">
        <v>126000</v>
      </c>
      <c r="K151" s="91">
        <v>0</v>
      </c>
      <c r="L151" s="92">
        <v>0</v>
      </c>
      <c r="M151" s="92">
        <v>7</v>
      </c>
      <c r="N151" s="92">
        <v>210000</v>
      </c>
      <c r="O151" s="92">
        <v>0</v>
      </c>
      <c r="P151" s="92">
        <v>0</v>
      </c>
      <c r="Q151" s="92">
        <v>0</v>
      </c>
      <c r="R151" s="99">
        <v>0</v>
      </c>
      <c r="S151" s="99">
        <v>314</v>
      </c>
      <c r="T151" s="99">
        <v>1011</v>
      </c>
      <c r="U151" s="92">
        <v>597856</v>
      </c>
      <c r="V151" s="92">
        <v>0</v>
      </c>
      <c r="W151" s="92">
        <v>0</v>
      </c>
    </row>
    <row r="152" spans="1:23" x14ac:dyDescent="0.2">
      <c r="A152" s="11" t="s">
        <v>64</v>
      </c>
      <c r="B152" s="57" t="s">
        <v>17</v>
      </c>
      <c r="C152" s="91">
        <v>2</v>
      </c>
      <c r="D152" s="91">
        <v>12000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2">
        <v>0</v>
      </c>
      <c r="M152" s="92">
        <v>11</v>
      </c>
      <c r="N152" s="92">
        <v>119000</v>
      </c>
      <c r="O152" s="92">
        <v>0</v>
      </c>
      <c r="P152" s="92">
        <v>0</v>
      </c>
      <c r="Q152" s="92">
        <v>0</v>
      </c>
      <c r="R152" s="99">
        <v>0</v>
      </c>
      <c r="S152" s="99">
        <v>3921</v>
      </c>
      <c r="T152" s="99">
        <v>6710</v>
      </c>
      <c r="U152" s="92">
        <v>6024000</v>
      </c>
      <c r="V152" s="92">
        <v>0</v>
      </c>
      <c r="W152" s="92">
        <v>0</v>
      </c>
    </row>
    <row r="153" spans="1:23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9">
        <v>0</v>
      </c>
      <c r="S153" s="99">
        <v>134</v>
      </c>
      <c r="T153" s="99">
        <v>134</v>
      </c>
      <c r="U153" s="92">
        <v>402000</v>
      </c>
      <c r="V153" s="92">
        <v>0</v>
      </c>
      <c r="W153" s="92">
        <v>0</v>
      </c>
    </row>
    <row r="154" spans="1:23" x14ac:dyDescent="0.2">
      <c r="A154" s="12" t="s">
        <v>66</v>
      </c>
      <c r="B154" s="58" t="s">
        <v>19</v>
      </c>
      <c r="C154" s="96">
        <v>26</v>
      </c>
      <c r="D154" s="96">
        <v>52000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7">
        <v>0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101">
        <v>0</v>
      </c>
      <c r="S154" s="101">
        <v>142</v>
      </c>
      <c r="T154" s="101">
        <v>142</v>
      </c>
      <c r="U154" s="97">
        <v>177500</v>
      </c>
      <c r="V154" s="97">
        <v>0</v>
      </c>
      <c r="W154" s="97">
        <v>0</v>
      </c>
    </row>
    <row r="155" spans="1:23" x14ac:dyDescent="0.2">
      <c r="A155" s="59" t="s">
        <v>181</v>
      </c>
    </row>
    <row r="156" spans="1:23" x14ac:dyDescent="0.2">
      <c r="A156" t="s">
        <v>0</v>
      </c>
    </row>
  </sheetData>
  <mergeCells count="60">
    <mergeCell ref="E36:F36"/>
    <mergeCell ref="G36:H36"/>
    <mergeCell ref="I36:J36"/>
    <mergeCell ref="A1:N1"/>
    <mergeCell ref="A5:B7"/>
    <mergeCell ref="C5:D5"/>
    <mergeCell ref="E5:F5"/>
    <mergeCell ref="G5:H5"/>
    <mergeCell ref="I5:J5"/>
    <mergeCell ref="K5:L5"/>
    <mergeCell ref="M5:N5"/>
    <mergeCell ref="O5:P5"/>
    <mergeCell ref="Q5:R5"/>
    <mergeCell ref="S5:U5"/>
    <mergeCell ref="V5:W5"/>
    <mergeCell ref="A34:N34"/>
    <mergeCell ref="V36:W36"/>
    <mergeCell ref="A65:N65"/>
    <mergeCell ref="A67:B69"/>
    <mergeCell ref="C67:D67"/>
    <mergeCell ref="E67:F67"/>
    <mergeCell ref="G67:H67"/>
    <mergeCell ref="I67:J67"/>
    <mergeCell ref="K67:L67"/>
    <mergeCell ref="M67:N67"/>
    <mergeCell ref="K36:L36"/>
    <mergeCell ref="M36:N36"/>
    <mergeCell ref="O36:P36"/>
    <mergeCell ref="Q36:R36"/>
    <mergeCell ref="S36:U36"/>
    <mergeCell ref="A36:B38"/>
    <mergeCell ref="C36:D36"/>
    <mergeCell ref="A98:B100"/>
    <mergeCell ref="C98:D98"/>
    <mergeCell ref="E98:F98"/>
    <mergeCell ref="G98:H98"/>
    <mergeCell ref="I98:J98"/>
    <mergeCell ref="O67:P67"/>
    <mergeCell ref="Q67:R67"/>
    <mergeCell ref="S67:U67"/>
    <mergeCell ref="V67:W67"/>
    <mergeCell ref="A96:N96"/>
    <mergeCell ref="K98:L98"/>
    <mergeCell ref="M98:N98"/>
    <mergeCell ref="O98:P98"/>
    <mergeCell ref="Q98:R98"/>
    <mergeCell ref="S98:U98"/>
    <mergeCell ref="A127:N127"/>
    <mergeCell ref="A129:B131"/>
    <mergeCell ref="C129:D129"/>
    <mergeCell ref="E129:F129"/>
    <mergeCell ref="G129:H129"/>
    <mergeCell ref="I129:J129"/>
    <mergeCell ref="K129:L129"/>
    <mergeCell ref="M129:N129"/>
    <mergeCell ref="O129:P129"/>
    <mergeCell ref="Q129:R129"/>
    <mergeCell ref="S129:U129"/>
    <mergeCell ref="V129:W129"/>
    <mergeCell ref="V98:W98"/>
  </mergeCells>
  <phoneticPr fontId="9" type="noConversion"/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D23" sqref="D23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3" style="42" customWidth="1"/>
    <col min="4" max="4" width="14" style="42" customWidth="1"/>
    <col min="5" max="5" width="11" style="42" customWidth="1"/>
    <col min="6" max="6" width="11.5" style="42" customWidth="1"/>
    <col min="7" max="7" width="12.5" style="42" customWidth="1"/>
    <col min="8" max="8" width="13.5" style="42" customWidth="1"/>
    <col min="9" max="9" width="14" style="42" customWidth="1"/>
    <col min="10" max="10" width="13" style="42" customWidth="1"/>
    <col min="11" max="11" width="11.33203125" style="42" customWidth="1"/>
    <col min="12" max="12" width="12.83203125" style="42" customWidth="1"/>
    <col min="13" max="13" width="11.33203125" style="42" customWidth="1"/>
    <col min="14" max="14" width="12.5" style="42" customWidth="1"/>
    <col min="15" max="15" width="13" style="42" customWidth="1"/>
    <col min="16" max="16" width="16.83203125" style="42" customWidth="1"/>
    <col min="17" max="17" width="11.5" style="42" customWidth="1"/>
    <col min="18" max="18" width="11" style="42" customWidth="1"/>
    <col min="19" max="21" width="12.83203125" style="42" customWidth="1"/>
    <col min="22" max="22" width="10.5" style="42" customWidth="1"/>
    <col min="23" max="23" width="14.5" style="42" customWidth="1"/>
    <col min="24" max="24" width="11.33203125" style="42" customWidth="1"/>
    <col min="25" max="25" width="12.5" style="42" customWidth="1"/>
    <col min="26" max="26" width="18.5" hidden="1" customWidth="1"/>
    <col min="27" max="29" width="18.1640625" hidden="1" customWidth="1"/>
  </cols>
  <sheetData>
    <row r="1" spans="1:29" ht="18.75" x14ac:dyDescent="0.2">
      <c r="A1" s="132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</row>
    <row r="2" spans="1:29" ht="23.25" customHeight="1" x14ac:dyDescent="0.2">
      <c r="M2" s="43"/>
      <c r="N2" s="43"/>
      <c r="O2" s="43"/>
    </row>
    <row r="3" spans="1:29" s="60" customFormat="1" ht="10.5" customHeight="1" x14ac:dyDescent="0.2"/>
    <row r="4" spans="1:29" s="60" customFormat="1" ht="19.5" x14ac:dyDescent="0.2">
      <c r="A4" s="82" t="s">
        <v>116</v>
      </c>
    </row>
    <row r="5" spans="1:29" s="8" customFormat="1" ht="37.15" customHeight="1" x14ac:dyDescent="0.2">
      <c r="A5" s="133" t="s">
        <v>193</v>
      </c>
      <c r="B5" s="134"/>
      <c r="C5" s="139" t="s">
        <v>131</v>
      </c>
      <c r="D5" s="139"/>
      <c r="E5" s="139" t="s">
        <v>132</v>
      </c>
      <c r="F5" s="139"/>
      <c r="G5" s="139" t="s">
        <v>133</v>
      </c>
      <c r="H5" s="139"/>
      <c r="I5" s="139" t="s">
        <v>134</v>
      </c>
      <c r="J5" s="139"/>
      <c r="K5" s="139" t="s">
        <v>135</v>
      </c>
      <c r="L5" s="139"/>
      <c r="M5" s="139" t="s">
        <v>136</v>
      </c>
      <c r="N5" s="139"/>
      <c r="O5" s="139" t="s">
        <v>207</v>
      </c>
      <c r="P5" s="139"/>
      <c r="Q5" s="139" t="s">
        <v>139</v>
      </c>
      <c r="R5" s="139"/>
      <c r="S5" s="139" t="s">
        <v>140</v>
      </c>
      <c r="T5" s="139"/>
      <c r="U5" s="140" t="s">
        <v>141</v>
      </c>
      <c r="V5" s="142"/>
      <c r="W5" s="141"/>
      <c r="X5" s="139" t="s">
        <v>142</v>
      </c>
      <c r="Y5" s="140"/>
      <c r="Z5" s="118" t="s">
        <v>201</v>
      </c>
      <c r="AA5" s="118" t="s">
        <v>202</v>
      </c>
      <c r="AB5" s="20" t="s">
        <v>203</v>
      </c>
      <c r="AC5" s="20" t="s">
        <v>204</v>
      </c>
    </row>
    <row r="6" spans="1:29" s="8" customFormat="1" ht="13.9" customHeight="1" x14ac:dyDescent="0.2">
      <c r="A6" s="135"/>
      <c r="B6" s="136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151</v>
      </c>
      <c r="S6" s="109" t="s">
        <v>48</v>
      </c>
      <c r="T6" s="109" t="s">
        <v>152</v>
      </c>
      <c r="U6" s="109" t="s">
        <v>50</v>
      </c>
      <c r="V6" s="109" t="s">
        <v>48</v>
      </c>
      <c r="W6" s="109" t="s">
        <v>153</v>
      </c>
      <c r="X6" s="109" t="s">
        <v>48</v>
      </c>
      <c r="Y6" s="110" t="s">
        <v>154</v>
      </c>
      <c r="Z6" s="61">
        <f>C8+E8+G8+I8+K8+M8+O8+Q8+S8+V8+X8</f>
        <v>721525</v>
      </c>
      <c r="AA6" s="61">
        <f>D8+F8+H8+J8+L8+N8+P8+R8+T8+W8+Y8</f>
        <v>1084306045</v>
      </c>
      <c r="AB6" s="61">
        <f t="shared" ref="AB6:AC13" si="0">Z6-G8-O8-V8</f>
        <v>136632</v>
      </c>
      <c r="AC6" s="61">
        <f t="shared" si="0"/>
        <v>208747966</v>
      </c>
    </row>
    <row r="7" spans="1:29" s="20" customFormat="1" ht="34.15" customHeight="1" x14ac:dyDescent="0.2">
      <c r="A7" s="137"/>
      <c r="B7" s="138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1</v>
      </c>
      <c r="V7" s="80" t="s">
        <v>43</v>
      </c>
      <c r="W7" s="80" t="s">
        <v>42</v>
      </c>
      <c r="X7" s="80" t="s">
        <v>43</v>
      </c>
      <c r="Y7" s="51" t="s">
        <v>42</v>
      </c>
      <c r="Z7" s="61">
        <f t="shared" ref="Z7:Z30" si="1">C9+E9+G9+I9+K9+M9+O9+Q9+S9+V9+X9</f>
        <v>84013</v>
      </c>
      <c r="AA7" s="61">
        <f t="shared" ref="AA7:AA30" si="2">D9+F9+H9+J9+L9+N9+P9+R9+T9+W9+Y9</f>
        <v>35887704</v>
      </c>
      <c r="AB7" s="61">
        <f>Z7-G9-O9-V9</f>
        <v>96</v>
      </c>
      <c r="AC7" s="61">
        <f t="shared" si="0"/>
        <v>669200</v>
      </c>
    </row>
    <row r="8" spans="1:29" s="6" customFormat="1" x14ac:dyDescent="0.2">
      <c r="A8" s="79" t="s">
        <v>96</v>
      </c>
      <c r="B8" s="56" t="s">
        <v>3</v>
      </c>
      <c r="C8" s="111">
        <f t="shared" ref="C8:Y19" si="3">C39+C70+C101+C132</f>
        <v>1254</v>
      </c>
      <c r="D8" s="111">
        <f t="shared" si="3"/>
        <v>11185400</v>
      </c>
      <c r="E8" s="111">
        <f t="shared" si="3"/>
        <v>702</v>
      </c>
      <c r="F8" s="111">
        <f t="shared" si="3"/>
        <v>6408640</v>
      </c>
      <c r="G8" s="111">
        <f t="shared" si="3"/>
        <v>10490</v>
      </c>
      <c r="H8" s="111">
        <f t="shared" si="3"/>
        <v>35652426</v>
      </c>
      <c r="I8" s="111">
        <f t="shared" si="3"/>
        <v>22879</v>
      </c>
      <c r="J8" s="111">
        <f t="shared" si="3"/>
        <v>60537938</v>
      </c>
      <c r="K8" s="111">
        <f t="shared" si="3"/>
        <v>258</v>
      </c>
      <c r="L8" s="111">
        <f t="shared" si="3"/>
        <v>193500</v>
      </c>
      <c r="M8" s="111">
        <f t="shared" si="3"/>
        <v>217</v>
      </c>
      <c r="N8" s="104">
        <f t="shared" si="3"/>
        <v>15689477</v>
      </c>
      <c r="O8" s="104">
        <f t="shared" si="3"/>
        <v>3449</v>
      </c>
      <c r="P8" s="104">
        <f t="shared" si="3"/>
        <v>85893246</v>
      </c>
      <c r="Q8" s="104">
        <f t="shared" si="3"/>
        <v>334</v>
      </c>
      <c r="R8" s="104">
        <f t="shared" si="3"/>
        <v>4799000</v>
      </c>
      <c r="S8" s="104">
        <f t="shared" si="3"/>
        <v>110988</v>
      </c>
      <c r="T8" s="112">
        <f t="shared" si="3"/>
        <v>109934011</v>
      </c>
      <c r="U8" s="112">
        <f t="shared" si="3"/>
        <v>469005</v>
      </c>
      <c r="V8" s="112">
        <f t="shared" si="3"/>
        <v>570954</v>
      </c>
      <c r="W8" s="104">
        <f t="shared" si="3"/>
        <v>754012407</v>
      </c>
      <c r="X8" s="104">
        <f t="shared" si="3"/>
        <v>0</v>
      </c>
      <c r="Y8" s="104">
        <f t="shared" si="3"/>
        <v>0</v>
      </c>
      <c r="Z8" s="61">
        <f t="shared" si="1"/>
        <v>83074</v>
      </c>
      <c r="AA8" s="61">
        <f t="shared" si="2"/>
        <v>192803970</v>
      </c>
      <c r="AB8" s="61">
        <f t="shared" si="0"/>
        <v>18746</v>
      </c>
      <c r="AC8" s="61">
        <f t="shared" si="0"/>
        <v>28077098</v>
      </c>
    </row>
    <row r="9" spans="1:29" s="6" customFormat="1" x14ac:dyDescent="0.2">
      <c r="A9" s="8" t="s">
        <v>84</v>
      </c>
      <c r="B9" s="57" t="s">
        <v>85</v>
      </c>
      <c r="C9" s="91">
        <f t="shared" si="3"/>
        <v>11</v>
      </c>
      <c r="D9" s="91">
        <f t="shared" si="3"/>
        <v>224400</v>
      </c>
      <c r="E9" s="91">
        <f t="shared" si="3"/>
        <v>67</v>
      </c>
      <c r="F9" s="91">
        <f t="shared" si="3"/>
        <v>36800</v>
      </c>
      <c r="G9" s="91">
        <f t="shared" si="3"/>
        <v>0</v>
      </c>
      <c r="H9" s="91">
        <f t="shared" si="3"/>
        <v>0</v>
      </c>
      <c r="I9" s="91">
        <f t="shared" si="3"/>
        <v>0</v>
      </c>
      <c r="J9" s="91">
        <f t="shared" si="3"/>
        <v>0</v>
      </c>
      <c r="K9" s="91">
        <f t="shared" si="3"/>
        <v>0</v>
      </c>
      <c r="L9" s="91">
        <f t="shared" si="3"/>
        <v>0</v>
      </c>
      <c r="M9" s="91">
        <f t="shared" si="3"/>
        <v>0</v>
      </c>
      <c r="N9" s="92">
        <f t="shared" si="3"/>
        <v>0</v>
      </c>
      <c r="O9" s="92">
        <f t="shared" si="3"/>
        <v>137</v>
      </c>
      <c r="P9" s="92">
        <f t="shared" si="3"/>
        <v>3805000</v>
      </c>
      <c r="Q9" s="92">
        <f t="shared" si="3"/>
        <v>18</v>
      </c>
      <c r="R9" s="92">
        <f t="shared" si="3"/>
        <v>408000</v>
      </c>
      <c r="S9" s="92">
        <f t="shared" si="3"/>
        <v>0</v>
      </c>
      <c r="T9" s="99">
        <f t="shared" si="3"/>
        <v>0</v>
      </c>
      <c r="U9" s="99">
        <f t="shared" si="3"/>
        <v>38371</v>
      </c>
      <c r="V9" s="99">
        <f t="shared" si="3"/>
        <v>83780</v>
      </c>
      <c r="W9" s="92">
        <f t="shared" si="3"/>
        <v>31413504</v>
      </c>
      <c r="X9" s="92">
        <f t="shared" si="3"/>
        <v>0</v>
      </c>
      <c r="Y9" s="92">
        <f t="shared" si="3"/>
        <v>0</v>
      </c>
      <c r="Z9" s="61">
        <f t="shared" si="1"/>
        <v>35763</v>
      </c>
      <c r="AA9" s="61">
        <f t="shared" si="2"/>
        <v>78420000</v>
      </c>
      <c r="AB9" s="61">
        <f t="shared" si="0"/>
        <v>139</v>
      </c>
      <c r="AC9" s="61">
        <f t="shared" si="0"/>
        <v>1390000</v>
      </c>
    </row>
    <row r="10" spans="1:29" s="6" customFormat="1" x14ac:dyDescent="0.2">
      <c r="A10" s="8" t="s">
        <v>86</v>
      </c>
      <c r="B10" s="57" t="s">
        <v>87</v>
      </c>
      <c r="C10" s="91">
        <f t="shared" si="3"/>
        <v>56</v>
      </c>
      <c r="D10" s="91">
        <f t="shared" si="3"/>
        <v>56000</v>
      </c>
      <c r="E10" s="91">
        <f t="shared" si="3"/>
        <v>0</v>
      </c>
      <c r="F10" s="91">
        <f t="shared" si="3"/>
        <v>0</v>
      </c>
      <c r="G10" s="91">
        <f t="shared" si="3"/>
        <v>0</v>
      </c>
      <c r="H10" s="91">
        <f t="shared" si="3"/>
        <v>0</v>
      </c>
      <c r="I10" s="91">
        <f t="shared" si="3"/>
        <v>0</v>
      </c>
      <c r="J10" s="91">
        <f t="shared" si="3"/>
        <v>0</v>
      </c>
      <c r="K10" s="91">
        <f t="shared" si="3"/>
        <v>258</v>
      </c>
      <c r="L10" s="91">
        <f t="shared" si="3"/>
        <v>193500</v>
      </c>
      <c r="M10" s="91">
        <f t="shared" si="3"/>
        <v>118</v>
      </c>
      <c r="N10" s="92">
        <f t="shared" si="3"/>
        <v>8442598</v>
      </c>
      <c r="O10" s="92">
        <f t="shared" si="3"/>
        <v>681</v>
      </c>
      <c r="P10" s="92">
        <f t="shared" si="3"/>
        <v>26190000</v>
      </c>
      <c r="Q10" s="92">
        <f t="shared" si="3"/>
        <v>2</v>
      </c>
      <c r="R10" s="92">
        <f t="shared" si="3"/>
        <v>33000</v>
      </c>
      <c r="S10" s="92">
        <f t="shared" si="3"/>
        <v>18312</v>
      </c>
      <c r="T10" s="99">
        <f t="shared" si="3"/>
        <v>19352000</v>
      </c>
      <c r="U10" s="99">
        <f t="shared" si="3"/>
        <v>63647</v>
      </c>
      <c r="V10" s="99">
        <f t="shared" si="3"/>
        <v>63647</v>
      </c>
      <c r="W10" s="92">
        <f t="shared" si="3"/>
        <v>138536872</v>
      </c>
      <c r="X10" s="92">
        <f t="shared" si="3"/>
        <v>0</v>
      </c>
      <c r="Y10" s="92">
        <f t="shared" si="3"/>
        <v>0</v>
      </c>
      <c r="Z10" s="61">
        <f t="shared" si="1"/>
        <v>78964</v>
      </c>
      <c r="AA10" s="61">
        <f t="shared" si="2"/>
        <v>411785204</v>
      </c>
      <c r="AB10" s="61">
        <f t="shared" si="0"/>
        <v>38519</v>
      </c>
      <c r="AC10" s="61">
        <f t="shared" si="0"/>
        <v>123286000</v>
      </c>
    </row>
    <row r="11" spans="1:29" s="6" customFormat="1" x14ac:dyDescent="0.2">
      <c r="A11" s="8" t="s">
        <v>195</v>
      </c>
      <c r="B11" s="57" t="s">
        <v>88</v>
      </c>
      <c r="C11" s="91">
        <f t="shared" si="3"/>
        <v>139</v>
      </c>
      <c r="D11" s="91">
        <f t="shared" si="3"/>
        <v>1390000</v>
      </c>
      <c r="E11" s="91">
        <f t="shared" si="3"/>
        <v>0</v>
      </c>
      <c r="F11" s="91">
        <f t="shared" si="3"/>
        <v>0</v>
      </c>
      <c r="G11" s="91">
        <f t="shared" si="3"/>
        <v>0</v>
      </c>
      <c r="H11" s="91">
        <f t="shared" si="3"/>
        <v>0</v>
      </c>
      <c r="I11" s="91">
        <f t="shared" si="3"/>
        <v>0</v>
      </c>
      <c r="J11" s="91">
        <f t="shared" si="3"/>
        <v>0</v>
      </c>
      <c r="K11" s="91">
        <f t="shared" si="3"/>
        <v>0</v>
      </c>
      <c r="L11" s="91">
        <f t="shared" si="3"/>
        <v>0</v>
      </c>
      <c r="M11" s="91">
        <f t="shared" si="3"/>
        <v>0</v>
      </c>
      <c r="N11" s="92">
        <f t="shared" si="3"/>
        <v>0</v>
      </c>
      <c r="O11" s="92">
        <f t="shared" si="3"/>
        <v>0</v>
      </c>
      <c r="P11" s="92">
        <f t="shared" si="3"/>
        <v>0</v>
      </c>
      <c r="Q11" s="92">
        <f t="shared" si="3"/>
        <v>0</v>
      </c>
      <c r="R11" s="92">
        <f t="shared" si="3"/>
        <v>0</v>
      </c>
      <c r="S11" s="92">
        <f t="shared" si="3"/>
        <v>0</v>
      </c>
      <c r="T11" s="99">
        <f t="shared" si="3"/>
        <v>0</v>
      </c>
      <c r="U11" s="99">
        <f t="shared" si="3"/>
        <v>35624</v>
      </c>
      <c r="V11" s="99">
        <f t="shared" si="3"/>
        <v>35624</v>
      </c>
      <c r="W11" s="92">
        <f t="shared" si="3"/>
        <v>77030000</v>
      </c>
      <c r="X11" s="92">
        <f t="shared" si="3"/>
        <v>0</v>
      </c>
      <c r="Y11" s="92">
        <f t="shared" si="3"/>
        <v>0</v>
      </c>
      <c r="Z11" s="61">
        <f t="shared" si="1"/>
        <v>249042</v>
      </c>
      <c r="AA11" s="61">
        <f t="shared" si="2"/>
        <v>109192321</v>
      </c>
      <c r="AB11" s="61">
        <f t="shared" si="0"/>
        <v>3614</v>
      </c>
      <c r="AC11" s="61">
        <f t="shared" si="0"/>
        <v>5403208</v>
      </c>
    </row>
    <row r="12" spans="1:29" s="6" customFormat="1" x14ac:dyDescent="0.2">
      <c r="A12" s="8" t="s">
        <v>196</v>
      </c>
      <c r="B12" s="57" t="s">
        <v>89</v>
      </c>
      <c r="C12" s="91">
        <f t="shared" si="3"/>
        <v>365</v>
      </c>
      <c r="D12" s="91">
        <f t="shared" si="3"/>
        <v>6624000</v>
      </c>
      <c r="E12" s="91">
        <f t="shared" si="3"/>
        <v>0</v>
      </c>
      <c r="F12" s="91">
        <f t="shared" si="3"/>
        <v>0</v>
      </c>
      <c r="G12" s="91">
        <f t="shared" si="3"/>
        <v>0</v>
      </c>
      <c r="H12" s="91">
        <f t="shared" si="3"/>
        <v>0</v>
      </c>
      <c r="I12" s="91">
        <f t="shared" si="3"/>
        <v>12959</v>
      </c>
      <c r="J12" s="91">
        <f t="shared" si="3"/>
        <v>38930000</v>
      </c>
      <c r="K12" s="91">
        <f t="shared" si="3"/>
        <v>0</v>
      </c>
      <c r="L12" s="91">
        <f t="shared" si="3"/>
        <v>0</v>
      </c>
      <c r="M12" s="91">
        <f t="shared" si="3"/>
        <v>0</v>
      </c>
      <c r="N12" s="92">
        <f t="shared" si="3"/>
        <v>0</v>
      </c>
      <c r="O12" s="92">
        <f t="shared" si="3"/>
        <v>736</v>
      </c>
      <c r="P12" s="92">
        <f t="shared" si="3"/>
        <v>21775204</v>
      </c>
      <c r="Q12" s="92">
        <f t="shared" si="3"/>
        <v>173</v>
      </c>
      <c r="R12" s="92">
        <f t="shared" si="3"/>
        <v>1785000</v>
      </c>
      <c r="S12" s="92">
        <f t="shared" si="3"/>
        <v>25022</v>
      </c>
      <c r="T12" s="99">
        <f t="shared" si="3"/>
        <v>75947000</v>
      </c>
      <c r="U12" s="99">
        <f t="shared" si="3"/>
        <v>99701</v>
      </c>
      <c r="V12" s="99">
        <f t="shared" si="3"/>
        <v>39709</v>
      </c>
      <c r="W12" s="92">
        <f t="shared" si="3"/>
        <v>266724000</v>
      </c>
      <c r="X12" s="92">
        <f t="shared" si="3"/>
        <v>0</v>
      </c>
      <c r="Y12" s="92">
        <f t="shared" si="3"/>
        <v>0</v>
      </c>
      <c r="Z12" s="61">
        <f t="shared" si="1"/>
        <v>68905</v>
      </c>
      <c r="AA12" s="61">
        <f t="shared" si="2"/>
        <v>47102258</v>
      </c>
      <c r="AB12" s="61">
        <f t="shared" si="0"/>
        <v>68700</v>
      </c>
      <c r="AC12" s="61">
        <f t="shared" si="0"/>
        <v>11740514</v>
      </c>
    </row>
    <row r="13" spans="1:29" s="6" customFormat="1" x14ac:dyDescent="0.2">
      <c r="A13" s="8" t="s">
        <v>90</v>
      </c>
      <c r="B13" s="57" t="s">
        <v>91</v>
      </c>
      <c r="C13" s="91">
        <f t="shared" si="3"/>
        <v>12</v>
      </c>
      <c r="D13" s="91">
        <f t="shared" si="3"/>
        <v>90000</v>
      </c>
      <c r="E13" s="91">
        <f t="shared" si="3"/>
        <v>163</v>
      </c>
      <c r="F13" s="91">
        <f t="shared" si="3"/>
        <v>1726250</v>
      </c>
      <c r="G13" s="91">
        <f t="shared" si="3"/>
        <v>0</v>
      </c>
      <c r="H13" s="91">
        <f t="shared" si="3"/>
        <v>0</v>
      </c>
      <c r="I13" s="91">
        <f t="shared" si="3"/>
        <v>3426</v>
      </c>
      <c r="J13" s="91">
        <f t="shared" si="3"/>
        <v>2805610</v>
      </c>
      <c r="K13" s="91">
        <f t="shared" si="3"/>
        <v>0</v>
      </c>
      <c r="L13" s="91">
        <f t="shared" si="3"/>
        <v>0</v>
      </c>
      <c r="M13" s="91">
        <f t="shared" si="3"/>
        <v>13</v>
      </c>
      <c r="N13" s="92">
        <f t="shared" si="3"/>
        <v>781348</v>
      </c>
      <c r="O13" s="92">
        <f t="shared" si="3"/>
        <v>98</v>
      </c>
      <c r="P13" s="92">
        <f t="shared" si="3"/>
        <v>1960000</v>
      </c>
      <c r="Q13" s="92">
        <f t="shared" si="3"/>
        <v>0</v>
      </c>
      <c r="R13" s="92">
        <f t="shared" si="3"/>
        <v>0</v>
      </c>
      <c r="S13" s="92">
        <f t="shared" si="3"/>
        <v>0</v>
      </c>
      <c r="T13" s="99">
        <f t="shared" si="3"/>
        <v>0</v>
      </c>
      <c r="U13" s="99">
        <f t="shared" si="3"/>
        <v>144061</v>
      </c>
      <c r="V13" s="99">
        <f t="shared" si="3"/>
        <v>245330</v>
      </c>
      <c r="W13" s="92">
        <f t="shared" si="3"/>
        <v>101829113</v>
      </c>
      <c r="X13" s="92">
        <f t="shared" si="3"/>
        <v>0</v>
      </c>
      <c r="Y13" s="92">
        <f t="shared" si="3"/>
        <v>0</v>
      </c>
      <c r="Z13" s="61">
        <f t="shared" si="1"/>
        <v>2706</v>
      </c>
      <c r="AA13" s="61">
        <f t="shared" si="2"/>
        <v>5385500</v>
      </c>
      <c r="AB13" s="61">
        <f>Z13-G15-O15-V15</f>
        <v>135</v>
      </c>
      <c r="AC13" s="61">
        <f t="shared" si="0"/>
        <v>1086500</v>
      </c>
    </row>
    <row r="14" spans="1:29" s="6" customFormat="1" x14ac:dyDescent="0.2">
      <c r="A14" s="8" t="s">
        <v>92</v>
      </c>
      <c r="B14" s="57" t="s">
        <v>93</v>
      </c>
      <c r="C14" s="91">
        <f t="shared" si="3"/>
        <v>17</v>
      </c>
      <c r="D14" s="91">
        <f t="shared" si="3"/>
        <v>85000</v>
      </c>
      <c r="E14" s="91">
        <f t="shared" si="3"/>
        <v>253</v>
      </c>
      <c r="F14" s="91">
        <f t="shared" si="3"/>
        <v>2288340</v>
      </c>
      <c r="G14" s="91">
        <f t="shared" si="3"/>
        <v>25</v>
      </c>
      <c r="H14" s="91">
        <f t="shared" si="3"/>
        <v>278851</v>
      </c>
      <c r="I14" s="91">
        <f t="shared" si="3"/>
        <v>2816</v>
      </c>
      <c r="J14" s="91">
        <f t="shared" si="3"/>
        <v>7396330</v>
      </c>
      <c r="K14" s="91">
        <f t="shared" si="3"/>
        <v>0</v>
      </c>
      <c r="L14" s="91">
        <f t="shared" si="3"/>
        <v>0</v>
      </c>
      <c r="M14" s="91">
        <f t="shared" si="3"/>
        <v>2</v>
      </c>
      <c r="N14" s="92">
        <f t="shared" si="3"/>
        <v>42453</v>
      </c>
      <c r="O14" s="92">
        <f t="shared" si="3"/>
        <v>180</v>
      </c>
      <c r="P14" s="92">
        <f t="shared" si="3"/>
        <v>3570000</v>
      </c>
      <c r="Q14" s="92">
        <f t="shared" si="3"/>
        <v>33</v>
      </c>
      <c r="R14" s="92">
        <f t="shared" si="3"/>
        <v>890000</v>
      </c>
      <c r="S14" s="92">
        <f t="shared" si="3"/>
        <v>65579</v>
      </c>
      <c r="T14" s="99">
        <f t="shared" si="3"/>
        <v>1038391</v>
      </c>
      <c r="U14" s="99">
        <f t="shared" si="3"/>
        <v>12886</v>
      </c>
      <c r="V14" s="99">
        <f t="shared" si="3"/>
        <v>0</v>
      </c>
      <c r="W14" s="92">
        <f t="shared" si="3"/>
        <v>31512893</v>
      </c>
      <c r="X14" s="92">
        <f t="shared" si="3"/>
        <v>0</v>
      </c>
      <c r="Y14" s="92">
        <f t="shared" si="3"/>
        <v>0</v>
      </c>
      <c r="Z14" s="61">
        <f t="shared" si="1"/>
        <v>8041</v>
      </c>
      <c r="AA14" s="61">
        <f t="shared" si="2"/>
        <v>13570498</v>
      </c>
      <c r="AB14" s="61">
        <f>Z14-G15-O15-V15</f>
        <v>5470</v>
      </c>
      <c r="AC14" s="61">
        <f>AA14-H15-P15-W15</f>
        <v>9271498</v>
      </c>
    </row>
    <row r="15" spans="1:29" x14ac:dyDescent="0.2">
      <c r="A15" s="11" t="s">
        <v>51</v>
      </c>
      <c r="B15" s="57" t="s">
        <v>4</v>
      </c>
      <c r="C15" s="91">
        <f t="shared" si="3"/>
        <v>22</v>
      </c>
      <c r="D15" s="91">
        <f t="shared" si="3"/>
        <v>220000</v>
      </c>
      <c r="E15" s="91">
        <f t="shared" si="3"/>
        <v>0</v>
      </c>
      <c r="F15" s="91">
        <f t="shared" si="3"/>
        <v>0</v>
      </c>
      <c r="G15" s="91">
        <f t="shared" si="3"/>
        <v>0</v>
      </c>
      <c r="H15" s="91">
        <f t="shared" si="3"/>
        <v>0</v>
      </c>
      <c r="I15" s="91">
        <f t="shared" si="3"/>
        <v>71</v>
      </c>
      <c r="J15" s="91">
        <f t="shared" si="3"/>
        <v>86400</v>
      </c>
      <c r="K15" s="91">
        <f t="shared" si="3"/>
        <v>0</v>
      </c>
      <c r="L15" s="91">
        <f t="shared" si="3"/>
        <v>0</v>
      </c>
      <c r="M15" s="91">
        <f t="shared" si="3"/>
        <v>4</v>
      </c>
      <c r="N15" s="92">
        <f t="shared" si="3"/>
        <v>375100</v>
      </c>
      <c r="O15" s="92">
        <f t="shared" si="3"/>
        <v>127</v>
      </c>
      <c r="P15" s="92">
        <f t="shared" si="3"/>
        <v>1855000</v>
      </c>
      <c r="Q15" s="92">
        <f t="shared" si="3"/>
        <v>38</v>
      </c>
      <c r="R15" s="92">
        <f t="shared" si="3"/>
        <v>405000</v>
      </c>
      <c r="S15" s="92">
        <f t="shared" si="3"/>
        <v>0</v>
      </c>
      <c r="T15" s="99">
        <f t="shared" si="3"/>
        <v>0</v>
      </c>
      <c r="U15" s="99">
        <f t="shared" si="3"/>
        <v>2444</v>
      </c>
      <c r="V15" s="99">
        <f t="shared" si="3"/>
        <v>2444</v>
      </c>
      <c r="W15" s="92">
        <f t="shared" si="3"/>
        <v>2444000</v>
      </c>
      <c r="X15" s="92">
        <f t="shared" si="3"/>
        <v>0</v>
      </c>
      <c r="Y15" s="92">
        <f t="shared" si="3"/>
        <v>0</v>
      </c>
      <c r="Z15" s="61">
        <f t="shared" si="1"/>
        <v>10889</v>
      </c>
      <c r="AA15" s="61">
        <f t="shared" si="2"/>
        <v>10647967</v>
      </c>
      <c r="AB15" s="61">
        <f t="shared" ref="AB15:AC27" si="4">Z15-G17-O17-V17</f>
        <v>11</v>
      </c>
      <c r="AC15" s="61">
        <f t="shared" si="4"/>
        <v>55000</v>
      </c>
    </row>
    <row r="16" spans="1:29" x14ac:dyDescent="0.2">
      <c r="A16" s="11" t="s">
        <v>52</v>
      </c>
      <c r="B16" s="57" t="s">
        <v>5</v>
      </c>
      <c r="C16" s="91">
        <f t="shared" si="3"/>
        <v>0</v>
      </c>
      <c r="D16" s="91">
        <f t="shared" si="3"/>
        <v>0</v>
      </c>
      <c r="E16" s="91">
        <f t="shared" si="3"/>
        <v>0</v>
      </c>
      <c r="F16" s="91">
        <f t="shared" si="3"/>
        <v>0</v>
      </c>
      <c r="G16" s="91">
        <f t="shared" si="3"/>
        <v>0</v>
      </c>
      <c r="H16" s="91">
        <f t="shared" si="3"/>
        <v>0</v>
      </c>
      <c r="I16" s="91">
        <f t="shared" si="3"/>
        <v>62</v>
      </c>
      <c r="J16" s="91">
        <f t="shared" si="3"/>
        <v>428498</v>
      </c>
      <c r="K16" s="91">
        <f t="shared" si="3"/>
        <v>0</v>
      </c>
      <c r="L16" s="91">
        <f t="shared" si="3"/>
        <v>0</v>
      </c>
      <c r="M16" s="91">
        <f t="shared" si="3"/>
        <v>0</v>
      </c>
      <c r="N16" s="92">
        <f t="shared" si="3"/>
        <v>0</v>
      </c>
      <c r="O16" s="92">
        <f t="shared" si="3"/>
        <v>103</v>
      </c>
      <c r="P16" s="92">
        <f t="shared" si="3"/>
        <v>2134000</v>
      </c>
      <c r="Q16" s="92">
        <f t="shared" si="3"/>
        <v>0</v>
      </c>
      <c r="R16" s="92">
        <f t="shared" si="3"/>
        <v>0</v>
      </c>
      <c r="S16" s="92">
        <f t="shared" si="3"/>
        <v>0</v>
      </c>
      <c r="T16" s="99">
        <f t="shared" si="3"/>
        <v>0</v>
      </c>
      <c r="U16" s="99">
        <f t="shared" si="3"/>
        <v>7876</v>
      </c>
      <c r="V16" s="99">
        <f t="shared" si="3"/>
        <v>7876</v>
      </c>
      <c r="W16" s="92">
        <f t="shared" si="3"/>
        <v>11008000</v>
      </c>
      <c r="X16" s="92">
        <f t="shared" si="3"/>
        <v>0</v>
      </c>
      <c r="Y16" s="92">
        <f t="shared" si="3"/>
        <v>0</v>
      </c>
      <c r="Z16" s="61">
        <f t="shared" si="1"/>
        <v>18433</v>
      </c>
      <c r="AA16" s="61">
        <f t="shared" si="2"/>
        <v>22318863</v>
      </c>
      <c r="AB16" s="61">
        <f t="shared" si="4"/>
        <v>249</v>
      </c>
      <c r="AC16" s="61">
        <f t="shared" si="4"/>
        <v>923863</v>
      </c>
    </row>
    <row r="17" spans="1:29" x14ac:dyDescent="0.2">
      <c r="A17" s="11" t="s">
        <v>53</v>
      </c>
      <c r="B17" s="57" t="s">
        <v>6</v>
      </c>
      <c r="C17" s="91">
        <f t="shared" si="3"/>
        <v>11</v>
      </c>
      <c r="D17" s="91">
        <f t="shared" si="3"/>
        <v>55000</v>
      </c>
      <c r="E17" s="91">
        <f t="shared" si="3"/>
        <v>0</v>
      </c>
      <c r="F17" s="91">
        <f t="shared" si="3"/>
        <v>0</v>
      </c>
      <c r="G17" s="91">
        <f t="shared" si="3"/>
        <v>0</v>
      </c>
      <c r="H17" s="91">
        <f t="shared" si="3"/>
        <v>0</v>
      </c>
      <c r="I17" s="91">
        <f t="shared" si="3"/>
        <v>0</v>
      </c>
      <c r="J17" s="91">
        <f t="shared" si="3"/>
        <v>0</v>
      </c>
      <c r="K17" s="91">
        <f t="shared" si="3"/>
        <v>0</v>
      </c>
      <c r="L17" s="91">
        <f t="shared" si="3"/>
        <v>0</v>
      </c>
      <c r="M17" s="91">
        <f t="shared" si="3"/>
        <v>0</v>
      </c>
      <c r="N17" s="92">
        <f t="shared" si="3"/>
        <v>0</v>
      </c>
      <c r="O17" s="92">
        <f t="shared" si="3"/>
        <v>136</v>
      </c>
      <c r="P17" s="92">
        <f t="shared" si="3"/>
        <v>2833800</v>
      </c>
      <c r="Q17" s="92">
        <f t="shared" si="3"/>
        <v>0</v>
      </c>
      <c r="R17" s="92">
        <f t="shared" si="3"/>
        <v>0</v>
      </c>
      <c r="S17" s="92">
        <f t="shared" si="3"/>
        <v>0</v>
      </c>
      <c r="T17" s="99">
        <f t="shared" si="3"/>
        <v>0</v>
      </c>
      <c r="U17" s="99">
        <f t="shared" si="3"/>
        <v>6987</v>
      </c>
      <c r="V17" s="99">
        <f t="shared" si="3"/>
        <v>10742</v>
      </c>
      <c r="W17" s="92">
        <f t="shared" si="3"/>
        <v>7759167</v>
      </c>
      <c r="X17" s="92">
        <f t="shared" si="3"/>
        <v>0</v>
      </c>
      <c r="Y17" s="92">
        <f t="shared" si="3"/>
        <v>0</v>
      </c>
      <c r="Z17" s="61">
        <f t="shared" si="1"/>
        <v>5243</v>
      </c>
      <c r="AA17" s="61">
        <f t="shared" si="2"/>
        <v>10278986</v>
      </c>
      <c r="AB17" s="61">
        <f t="shared" si="4"/>
        <v>231</v>
      </c>
      <c r="AC17" s="61">
        <f t="shared" si="4"/>
        <v>2130121</v>
      </c>
    </row>
    <row r="18" spans="1:29" x14ac:dyDescent="0.2">
      <c r="A18" s="11" t="s">
        <v>54</v>
      </c>
      <c r="B18" s="57" t="s">
        <v>7</v>
      </c>
      <c r="C18" s="91">
        <f t="shared" si="3"/>
        <v>234</v>
      </c>
      <c r="D18" s="91">
        <f t="shared" si="3"/>
        <v>468000</v>
      </c>
      <c r="E18" s="91">
        <f t="shared" si="3"/>
        <v>0</v>
      </c>
      <c r="F18" s="91">
        <f t="shared" si="3"/>
        <v>0</v>
      </c>
      <c r="G18" s="91">
        <f t="shared" si="3"/>
        <v>0</v>
      </c>
      <c r="H18" s="91">
        <f t="shared" si="3"/>
        <v>0</v>
      </c>
      <c r="I18" s="91">
        <f t="shared" si="3"/>
        <v>0</v>
      </c>
      <c r="J18" s="91">
        <f t="shared" si="3"/>
        <v>0</v>
      </c>
      <c r="K18" s="91">
        <f t="shared" si="3"/>
        <v>0</v>
      </c>
      <c r="L18" s="91">
        <f t="shared" si="3"/>
        <v>0</v>
      </c>
      <c r="M18" s="91">
        <f t="shared" si="3"/>
        <v>15</v>
      </c>
      <c r="N18" s="92">
        <f t="shared" si="3"/>
        <v>455863</v>
      </c>
      <c r="O18" s="92">
        <f t="shared" si="3"/>
        <v>169</v>
      </c>
      <c r="P18" s="92">
        <f t="shared" si="3"/>
        <v>3380000</v>
      </c>
      <c r="Q18" s="92">
        <f t="shared" si="3"/>
        <v>0</v>
      </c>
      <c r="R18" s="92">
        <f t="shared" si="3"/>
        <v>0</v>
      </c>
      <c r="S18" s="92">
        <f t="shared" si="3"/>
        <v>0</v>
      </c>
      <c r="T18" s="99">
        <f t="shared" si="3"/>
        <v>0</v>
      </c>
      <c r="U18" s="99">
        <f t="shared" si="3"/>
        <v>18015</v>
      </c>
      <c r="V18" s="99">
        <f t="shared" si="3"/>
        <v>18015</v>
      </c>
      <c r="W18" s="92">
        <f t="shared" si="3"/>
        <v>18015000</v>
      </c>
      <c r="X18" s="92">
        <f t="shared" si="3"/>
        <v>0</v>
      </c>
      <c r="Y18" s="92">
        <f t="shared" si="3"/>
        <v>0</v>
      </c>
      <c r="Z18" s="61">
        <f t="shared" si="1"/>
        <v>14213</v>
      </c>
      <c r="AA18" s="61">
        <f t="shared" si="2"/>
        <v>12750349</v>
      </c>
      <c r="AB18" s="61">
        <f t="shared" si="4"/>
        <v>79</v>
      </c>
      <c r="AC18" s="61">
        <f t="shared" si="4"/>
        <v>2200794</v>
      </c>
    </row>
    <row r="19" spans="1:29" x14ac:dyDescent="0.2">
      <c r="A19" s="11" t="s">
        <v>55</v>
      </c>
      <c r="B19" s="57" t="s">
        <v>8</v>
      </c>
      <c r="C19" s="91">
        <f t="shared" si="3"/>
        <v>11</v>
      </c>
      <c r="D19" s="91">
        <f t="shared" si="3"/>
        <v>110000</v>
      </c>
      <c r="E19" s="91">
        <f t="shared" ref="E19:Y19" si="5">E50+E81+E112+E143</f>
        <v>30</v>
      </c>
      <c r="F19" s="91">
        <f t="shared" si="5"/>
        <v>320000</v>
      </c>
      <c r="G19" s="91">
        <f t="shared" si="5"/>
        <v>6</v>
      </c>
      <c r="H19" s="91">
        <f t="shared" si="5"/>
        <v>9000</v>
      </c>
      <c r="I19" s="91">
        <f t="shared" si="5"/>
        <v>174</v>
      </c>
      <c r="J19" s="91">
        <f t="shared" si="5"/>
        <v>144000</v>
      </c>
      <c r="K19" s="91">
        <f t="shared" si="5"/>
        <v>0</v>
      </c>
      <c r="L19" s="91">
        <f t="shared" si="5"/>
        <v>0</v>
      </c>
      <c r="M19" s="91">
        <f t="shared" si="5"/>
        <v>16</v>
      </c>
      <c r="N19" s="92">
        <f t="shared" si="5"/>
        <v>1556121</v>
      </c>
      <c r="O19" s="92">
        <f t="shared" si="5"/>
        <v>133</v>
      </c>
      <c r="P19" s="92">
        <f t="shared" si="5"/>
        <v>3052791</v>
      </c>
      <c r="Q19" s="92">
        <f t="shared" si="5"/>
        <v>0</v>
      </c>
      <c r="R19" s="92">
        <f t="shared" si="5"/>
        <v>0</v>
      </c>
      <c r="S19" s="92">
        <f t="shared" si="5"/>
        <v>0</v>
      </c>
      <c r="T19" s="99">
        <f t="shared" si="5"/>
        <v>0</v>
      </c>
      <c r="U19" s="99">
        <f t="shared" si="5"/>
        <v>0</v>
      </c>
      <c r="V19" s="99">
        <f t="shared" si="5"/>
        <v>4873</v>
      </c>
      <c r="W19" s="92">
        <f t="shared" si="5"/>
        <v>5087074</v>
      </c>
      <c r="X19" s="92">
        <f t="shared" si="5"/>
        <v>0</v>
      </c>
      <c r="Y19" s="92">
        <f t="shared" si="5"/>
        <v>0</v>
      </c>
      <c r="Z19" s="61">
        <f t="shared" si="1"/>
        <v>1899</v>
      </c>
      <c r="AA19" s="61">
        <f t="shared" si="2"/>
        <v>3136000</v>
      </c>
      <c r="AB19" s="61">
        <f t="shared" si="4"/>
        <v>9</v>
      </c>
      <c r="AC19" s="61">
        <f t="shared" si="4"/>
        <v>54000</v>
      </c>
    </row>
    <row r="20" spans="1:29" x14ac:dyDescent="0.2">
      <c r="A20" s="11" t="s">
        <v>56</v>
      </c>
      <c r="B20" s="57" t="s">
        <v>9</v>
      </c>
      <c r="C20" s="91">
        <f t="shared" ref="C20:Y30" si="6">C51+C82+C113+C144</f>
        <v>59</v>
      </c>
      <c r="D20" s="91">
        <f t="shared" si="6"/>
        <v>295000</v>
      </c>
      <c r="E20" s="91">
        <f t="shared" si="6"/>
        <v>0</v>
      </c>
      <c r="F20" s="91">
        <f t="shared" si="6"/>
        <v>0</v>
      </c>
      <c r="G20" s="91">
        <f t="shared" si="6"/>
        <v>0</v>
      </c>
      <c r="H20" s="91">
        <f t="shared" si="6"/>
        <v>0</v>
      </c>
      <c r="I20" s="91">
        <f t="shared" si="6"/>
        <v>0</v>
      </c>
      <c r="J20" s="91">
        <f t="shared" si="6"/>
        <v>0</v>
      </c>
      <c r="K20" s="91">
        <f t="shared" si="6"/>
        <v>0</v>
      </c>
      <c r="L20" s="91">
        <f t="shared" si="6"/>
        <v>0</v>
      </c>
      <c r="M20" s="91">
        <f t="shared" si="6"/>
        <v>20</v>
      </c>
      <c r="N20" s="92">
        <f t="shared" si="6"/>
        <v>1905794</v>
      </c>
      <c r="O20" s="92">
        <f t="shared" si="6"/>
        <v>222</v>
      </c>
      <c r="P20" s="92">
        <f t="shared" si="6"/>
        <v>2740320</v>
      </c>
      <c r="Q20" s="92">
        <f t="shared" si="6"/>
        <v>0</v>
      </c>
      <c r="R20" s="92">
        <f t="shared" si="6"/>
        <v>0</v>
      </c>
      <c r="S20" s="92">
        <f t="shared" si="6"/>
        <v>0</v>
      </c>
      <c r="T20" s="99">
        <f t="shared" si="6"/>
        <v>0</v>
      </c>
      <c r="U20" s="99">
        <f t="shared" si="6"/>
        <v>7090</v>
      </c>
      <c r="V20" s="99">
        <f t="shared" si="6"/>
        <v>13912</v>
      </c>
      <c r="W20" s="92">
        <f t="shared" si="6"/>
        <v>7809235</v>
      </c>
      <c r="X20" s="92">
        <f t="shared" si="6"/>
        <v>0</v>
      </c>
      <c r="Y20" s="92">
        <f t="shared" si="6"/>
        <v>0</v>
      </c>
      <c r="Z20" s="61">
        <f t="shared" si="1"/>
        <v>17890</v>
      </c>
      <c r="AA20" s="61">
        <f t="shared" si="2"/>
        <v>45248324</v>
      </c>
      <c r="AB20" s="61">
        <f t="shared" si="4"/>
        <v>5112</v>
      </c>
      <c r="AC20" s="61">
        <f t="shared" si="4"/>
        <v>27539670</v>
      </c>
    </row>
    <row r="21" spans="1:29" x14ac:dyDescent="0.2">
      <c r="A21" s="11" t="s">
        <v>57</v>
      </c>
      <c r="B21" s="57" t="s">
        <v>10</v>
      </c>
      <c r="C21" s="91">
        <f t="shared" si="6"/>
        <v>9</v>
      </c>
      <c r="D21" s="91">
        <f t="shared" si="6"/>
        <v>54000</v>
      </c>
      <c r="E21" s="91">
        <f t="shared" si="6"/>
        <v>0</v>
      </c>
      <c r="F21" s="91">
        <f t="shared" si="6"/>
        <v>0</v>
      </c>
      <c r="G21" s="91">
        <f t="shared" si="6"/>
        <v>0</v>
      </c>
      <c r="H21" s="91">
        <f t="shared" si="6"/>
        <v>0</v>
      </c>
      <c r="I21" s="91">
        <f t="shared" si="6"/>
        <v>0</v>
      </c>
      <c r="J21" s="91">
        <f t="shared" si="6"/>
        <v>0</v>
      </c>
      <c r="K21" s="91">
        <f t="shared" si="6"/>
        <v>0</v>
      </c>
      <c r="L21" s="91">
        <f t="shared" si="6"/>
        <v>0</v>
      </c>
      <c r="M21" s="91">
        <f t="shared" si="6"/>
        <v>0</v>
      </c>
      <c r="N21" s="92">
        <f t="shared" si="6"/>
        <v>0</v>
      </c>
      <c r="O21" s="92">
        <f t="shared" si="6"/>
        <v>127</v>
      </c>
      <c r="P21" s="92">
        <f t="shared" si="6"/>
        <v>1319000</v>
      </c>
      <c r="Q21" s="92">
        <f t="shared" si="6"/>
        <v>0</v>
      </c>
      <c r="R21" s="92">
        <f t="shared" si="6"/>
        <v>0</v>
      </c>
      <c r="S21" s="92">
        <f t="shared" si="6"/>
        <v>0</v>
      </c>
      <c r="T21" s="99">
        <f t="shared" si="6"/>
        <v>0</v>
      </c>
      <c r="U21" s="99">
        <f t="shared" si="6"/>
        <v>1763</v>
      </c>
      <c r="V21" s="99">
        <f t="shared" si="6"/>
        <v>1763</v>
      </c>
      <c r="W21" s="92">
        <f t="shared" si="6"/>
        <v>1763000</v>
      </c>
      <c r="X21" s="92">
        <f t="shared" si="6"/>
        <v>0</v>
      </c>
      <c r="Y21" s="92">
        <f t="shared" si="6"/>
        <v>0</v>
      </c>
      <c r="Z21" s="61">
        <f t="shared" si="1"/>
        <v>442</v>
      </c>
      <c r="AA21" s="61">
        <f t="shared" si="2"/>
        <v>2128000</v>
      </c>
      <c r="AB21" s="61">
        <f t="shared" si="4"/>
        <v>400</v>
      </c>
      <c r="AC21" s="61">
        <f t="shared" si="4"/>
        <v>1133000</v>
      </c>
    </row>
    <row r="22" spans="1:29" x14ac:dyDescent="0.2">
      <c r="A22" s="11" t="s">
        <v>58</v>
      </c>
      <c r="B22" s="57" t="s">
        <v>11</v>
      </c>
      <c r="C22" s="91">
        <f t="shared" si="6"/>
        <v>102</v>
      </c>
      <c r="D22" s="91">
        <f t="shared" si="6"/>
        <v>510000</v>
      </c>
      <c r="E22" s="91">
        <f t="shared" si="6"/>
        <v>175</v>
      </c>
      <c r="F22" s="91">
        <f t="shared" si="6"/>
        <v>2001250</v>
      </c>
      <c r="G22" s="91">
        <f t="shared" si="6"/>
        <v>5085</v>
      </c>
      <c r="H22" s="91">
        <f t="shared" si="6"/>
        <v>3376575</v>
      </c>
      <c r="I22" s="91">
        <f t="shared" si="6"/>
        <v>2676</v>
      </c>
      <c r="J22" s="91">
        <f t="shared" si="6"/>
        <v>8995800</v>
      </c>
      <c r="K22" s="91">
        <f t="shared" si="6"/>
        <v>0</v>
      </c>
      <c r="L22" s="91">
        <f t="shared" si="6"/>
        <v>0</v>
      </c>
      <c r="M22" s="91">
        <f t="shared" si="6"/>
        <v>15</v>
      </c>
      <c r="N22" s="92">
        <f t="shared" si="6"/>
        <v>1168000</v>
      </c>
      <c r="O22" s="92">
        <f t="shared" si="6"/>
        <v>141</v>
      </c>
      <c r="P22" s="92">
        <f t="shared" si="6"/>
        <v>1254000</v>
      </c>
      <c r="Q22" s="92">
        <f t="shared" si="6"/>
        <v>69</v>
      </c>
      <c r="R22" s="92">
        <f t="shared" si="6"/>
        <v>1268000</v>
      </c>
      <c r="S22" s="92">
        <f t="shared" si="6"/>
        <v>2075</v>
      </c>
      <c r="T22" s="99">
        <f t="shared" si="6"/>
        <v>13596620</v>
      </c>
      <c r="U22" s="99">
        <f t="shared" si="6"/>
        <v>7552</v>
      </c>
      <c r="V22" s="99">
        <f t="shared" si="6"/>
        <v>7552</v>
      </c>
      <c r="W22" s="92">
        <f t="shared" si="6"/>
        <v>13078079</v>
      </c>
      <c r="X22" s="92">
        <f t="shared" si="6"/>
        <v>0</v>
      </c>
      <c r="Y22" s="92">
        <f t="shared" si="6"/>
        <v>0</v>
      </c>
      <c r="Z22" s="61">
        <f t="shared" si="1"/>
        <v>11409</v>
      </c>
      <c r="AA22" s="61">
        <f t="shared" si="2"/>
        <v>13333331</v>
      </c>
      <c r="AB22" s="61">
        <f t="shared" si="4"/>
        <v>119</v>
      </c>
      <c r="AC22" s="61">
        <f t="shared" si="4"/>
        <v>1025300</v>
      </c>
    </row>
    <row r="23" spans="1:29" x14ac:dyDescent="0.2">
      <c r="A23" s="11" t="s">
        <v>59</v>
      </c>
      <c r="B23" s="57" t="s">
        <v>12</v>
      </c>
      <c r="C23" s="91">
        <f t="shared" si="6"/>
        <v>36</v>
      </c>
      <c r="D23" s="91">
        <f t="shared" si="6"/>
        <v>180000</v>
      </c>
      <c r="E23" s="91">
        <f t="shared" si="6"/>
        <v>0</v>
      </c>
      <c r="F23" s="91">
        <f t="shared" si="6"/>
        <v>0</v>
      </c>
      <c r="G23" s="91">
        <f t="shared" si="6"/>
        <v>0</v>
      </c>
      <c r="H23" s="91">
        <f t="shared" si="6"/>
        <v>0</v>
      </c>
      <c r="I23" s="91">
        <f t="shared" si="6"/>
        <v>362</v>
      </c>
      <c r="J23" s="91">
        <f t="shared" si="6"/>
        <v>759000</v>
      </c>
      <c r="K23" s="91">
        <f t="shared" si="6"/>
        <v>0</v>
      </c>
      <c r="L23" s="91">
        <f t="shared" si="6"/>
        <v>0</v>
      </c>
      <c r="M23" s="91">
        <f t="shared" si="6"/>
        <v>2</v>
      </c>
      <c r="N23" s="92">
        <f t="shared" si="6"/>
        <v>194000</v>
      </c>
      <c r="O23" s="92">
        <f t="shared" si="6"/>
        <v>42</v>
      </c>
      <c r="P23" s="92">
        <f t="shared" si="6"/>
        <v>995000</v>
      </c>
      <c r="Q23" s="92">
        <f t="shared" si="6"/>
        <v>0</v>
      </c>
      <c r="R23" s="92">
        <f t="shared" si="6"/>
        <v>0</v>
      </c>
      <c r="S23" s="92">
        <f t="shared" si="6"/>
        <v>0</v>
      </c>
      <c r="T23" s="99">
        <f t="shared" si="6"/>
        <v>0</v>
      </c>
      <c r="U23" s="99">
        <f t="shared" si="6"/>
        <v>0</v>
      </c>
      <c r="V23" s="99">
        <f t="shared" si="6"/>
        <v>0</v>
      </c>
      <c r="W23" s="92">
        <f t="shared" si="6"/>
        <v>0</v>
      </c>
      <c r="X23" s="92">
        <f t="shared" si="6"/>
        <v>0</v>
      </c>
      <c r="Y23" s="92">
        <f t="shared" si="6"/>
        <v>0</v>
      </c>
      <c r="Z23" s="61">
        <f t="shared" si="1"/>
        <v>3</v>
      </c>
      <c r="AA23" s="61">
        <f t="shared" si="2"/>
        <v>130000</v>
      </c>
      <c r="AB23" s="61">
        <f t="shared" si="4"/>
        <v>3</v>
      </c>
      <c r="AC23" s="61">
        <f t="shared" si="4"/>
        <v>130000</v>
      </c>
    </row>
    <row r="24" spans="1:29" x14ac:dyDescent="0.2">
      <c r="A24" s="11" t="s">
        <v>60</v>
      </c>
      <c r="B24" s="57" t="s">
        <v>13</v>
      </c>
      <c r="C24" s="107">
        <f t="shared" si="6"/>
        <v>94</v>
      </c>
      <c r="D24" s="107">
        <f t="shared" si="6"/>
        <v>470000</v>
      </c>
      <c r="E24" s="107">
        <f t="shared" si="6"/>
        <v>0</v>
      </c>
      <c r="F24" s="107">
        <f t="shared" si="6"/>
        <v>0</v>
      </c>
      <c r="G24" s="107">
        <f t="shared" si="6"/>
        <v>0</v>
      </c>
      <c r="H24" s="107">
        <f t="shared" si="6"/>
        <v>0</v>
      </c>
      <c r="I24" s="107">
        <f t="shared" si="6"/>
        <v>17</v>
      </c>
      <c r="J24" s="107">
        <f t="shared" si="6"/>
        <v>44300</v>
      </c>
      <c r="K24" s="107">
        <f t="shared" si="6"/>
        <v>0</v>
      </c>
      <c r="L24" s="107">
        <f t="shared" si="6"/>
        <v>0</v>
      </c>
      <c r="M24" s="107">
        <f t="shared" si="6"/>
        <v>8</v>
      </c>
      <c r="N24" s="107">
        <f t="shared" si="6"/>
        <v>511000</v>
      </c>
      <c r="O24" s="92">
        <f t="shared" si="6"/>
        <v>171</v>
      </c>
      <c r="P24" s="92">
        <f t="shared" si="6"/>
        <v>3411631</v>
      </c>
      <c r="Q24" s="92">
        <f t="shared" si="6"/>
        <v>0</v>
      </c>
      <c r="R24" s="92">
        <f t="shared" si="6"/>
        <v>0</v>
      </c>
      <c r="S24" s="92">
        <f t="shared" si="6"/>
        <v>0</v>
      </c>
      <c r="T24" s="99">
        <f t="shared" si="6"/>
        <v>0</v>
      </c>
      <c r="U24" s="99">
        <f t="shared" si="6"/>
        <v>11119</v>
      </c>
      <c r="V24" s="99">
        <f t="shared" si="6"/>
        <v>11119</v>
      </c>
      <c r="W24" s="92">
        <f t="shared" si="6"/>
        <v>8896400</v>
      </c>
      <c r="X24" s="92">
        <f t="shared" si="6"/>
        <v>0</v>
      </c>
      <c r="Y24" s="92">
        <f t="shared" si="6"/>
        <v>0</v>
      </c>
      <c r="Z24" s="61">
        <f t="shared" si="1"/>
        <v>17251</v>
      </c>
      <c r="AA24" s="61">
        <f t="shared" si="2"/>
        <v>24670900</v>
      </c>
      <c r="AB24" s="61">
        <f t="shared" si="4"/>
        <v>3</v>
      </c>
      <c r="AC24" s="61">
        <f t="shared" si="4"/>
        <v>30000</v>
      </c>
    </row>
    <row r="25" spans="1:29" x14ac:dyDescent="0.2">
      <c r="A25" s="11" t="s">
        <v>61</v>
      </c>
      <c r="B25" s="57" t="s">
        <v>14</v>
      </c>
      <c r="C25" s="91">
        <f t="shared" si="6"/>
        <v>0</v>
      </c>
      <c r="D25" s="91">
        <f t="shared" si="6"/>
        <v>0</v>
      </c>
      <c r="E25" s="91">
        <f t="shared" si="6"/>
        <v>0</v>
      </c>
      <c r="F25" s="91">
        <f t="shared" si="6"/>
        <v>0</v>
      </c>
      <c r="G25" s="91">
        <f t="shared" si="6"/>
        <v>0</v>
      </c>
      <c r="H25" s="91">
        <f t="shared" si="6"/>
        <v>0</v>
      </c>
      <c r="I25" s="91">
        <f t="shared" si="6"/>
        <v>0</v>
      </c>
      <c r="J25" s="91">
        <f t="shared" si="6"/>
        <v>0</v>
      </c>
      <c r="K25" s="91">
        <f t="shared" si="6"/>
        <v>0</v>
      </c>
      <c r="L25" s="91">
        <f t="shared" si="6"/>
        <v>0</v>
      </c>
      <c r="M25" s="91">
        <f t="shared" si="6"/>
        <v>2</v>
      </c>
      <c r="N25" s="92">
        <f t="shared" si="6"/>
        <v>120000</v>
      </c>
      <c r="O25" s="92">
        <f t="shared" si="6"/>
        <v>0</v>
      </c>
      <c r="P25" s="92">
        <f t="shared" si="6"/>
        <v>0</v>
      </c>
      <c r="Q25" s="92">
        <f t="shared" si="6"/>
        <v>1</v>
      </c>
      <c r="R25" s="92">
        <f t="shared" si="6"/>
        <v>10000</v>
      </c>
      <c r="S25" s="92">
        <f t="shared" si="6"/>
        <v>0</v>
      </c>
      <c r="T25" s="99">
        <f t="shared" si="6"/>
        <v>0</v>
      </c>
      <c r="U25" s="99">
        <f t="shared" si="6"/>
        <v>0</v>
      </c>
      <c r="V25" s="99">
        <f t="shared" si="6"/>
        <v>0</v>
      </c>
      <c r="W25" s="92">
        <f t="shared" si="6"/>
        <v>0</v>
      </c>
      <c r="X25" s="92">
        <f t="shared" si="6"/>
        <v>0</v>
      </c>
      <c r="Y25" s="92">
        <f t="shared" si="6"/>
        <v>0</v>
      </c>
      <c r="Z25" s="61">
        <f t="shared" si="1"/>
        <v>5124</v>
      </c>
      <c r="AA25" s="61">
        <f t="shared" si="2"/>
        <v>29424970</v>
      </c>
      <c r="AB25" s="61">
        <f t="shared" si="4"/>
        <v>338</v>
      </c>
      <c r="AC25" s="61">
        <f t="shared" si="4"/>
        <v>1241200</v>
      </c>
    </row>
    <row r="26" spans="1:29" x14ac:dyDescent="0.2">
      <c r="A26" s="11" t="s">
        <v>62</v>
      </c>
      <c r="B26" s="57" t="s">
        <v>15</v>
      </c>
      <c r="C26" s="91">
        <f t="shared" si="6"/>
        <v>3</v>
      </c>
      <c r="D26" s="91">
        <f t="shared" si="6"/>
        <v>30000</v>
      </c>
      <c r="E26" s="91">
        <f t="shared" si="6"/>
        <v>0</v>
      </c>
      <c r="F26" s="91">
        <f t="shared" si="6"/>
        <v>0</v>
      </c>
      <c r="G26" s="91">
        <f t="shared" si="6"/>
        <v>2918</v>
      </c>
      <c r="H26" s="91">
        <f t="shared" si="6"/>
        <v>6555000</v>
      </c>
      <c r="I26" s="91">
        <f t="shared" si="6"/>
        <v>0</v>
      </c>
      <c r="J26" s="91">
        <f t="shared" si="6"/>
        <v>0</v>
      </c>
      <c r="K26" s="91">
        <f t="shared" si="6"/>
        <v>0</v>
      </c>
      <c r="L26" s="91">
        <f t="shared" si="6"/>
        <v>0</v>
      </c>
      <c r="M26" s="91">
        <f t="shared" si="6"/>
        <v>0</v>
      </c>
      <c r="N26" s="92">
        <f t="shared" si="6"/>
        <v>0</v>
      </c>
      <c r="O26" s="92">
        <f t="shared" si="6"/>
        <v>144</v>
      </c>
      <c r="P26" s="92">
        <f t="shared" si="6"/>
        <v>3595000</v>
      </c>
      <c r="Q26" s="92">
        <f t="shared" si="6"/>
        <v>0</v>
      </c>
      <c r="R26" s="92">
        <f t="shared" si="6"/>
        <v>0</v>
      </c>
      <c r="S26" s="92">
        <f t="shared" si="6"/>
        <v>0</v>
      </c>
      <c r="T26" s="99">
        <f t="shared" si="6"/>
        <v>0</v>
      </c>
      <c r="U26" s="99">
        <f t="shared" si="6"/>
        <v>6509</v>
      </c>
      <c r="V26" s="99">
        <f t="shared" si="6"/>
        <v>14186</v>
      </c>
      <c r="W26" s="92">
        <f t="shared" si="6"/>
        <v>14490900</v>
      </c>
      <c r="X26" s="92">
        <f t="shared" si="6"/>
        <v>0</v>
      </c>
      <c r="Y26" s="92">
        <f t="shared" si="6"/>
        <v>0</v>
      </c>
      <c r="Z26" s="61">
        <f t="shared" si="1"/>
        <v>7535</v>
      </c>
      <c r="AA26" s="61">
        <f t="shared" si="2"/>
        <v>14154400</v>
      </c>
      <c r="AB26" s="61">
        <f t="shared" si="4"/>
        <v>7</v>
      </c>
      <c r="AC26" s="61">
        <f t="shared" si="4"/>
        <v>84000</v>
      </c>
    </row>
    <row r="27" spans="1:29" x14ac:dyDescent="0.2">
      <c r="A27" s="11" t="s">
        <v>63</v>
      </c>
      <c r="B27" s="57" t="s">
        <v>16</v>
      </c>
      <c r="C27" s="91">
        <f t="shared" si="6"/>
        <v>6</v>
      </c>
      <c r="D27" s="91">
        <f t="shared" si="6"/>
        <v>120000</v>
      </c>
      <c r="E27" s="91">
        <f t="shared" si="6"/>
        <v>14</v>
      </c>
      <c r="F27" s="91">
        <f t="shared" si="6"/>
        <v>36000</v>
      </c>
      <c r="G27" s="91">
        <f t="shared" si="6"/>
        <v>2456</v>
      </c>
      <c r="H27" s="91">
        <f t="shared" si="6"/>
        <v>25433000</v>
      </c>
      <c r="I27" s="91">
        <f t="shared" si="6"/>
        <v>316</v>
      </c>
      <c r="J27" s="91">
        <f t="shared" si="6"/>
        <v>948000</v>
      </c>
      <c r="K27" s="91">
        <f t="shared" si="6"/>
        <v>0</v>
      </c>
      <c r="L27" s="91">
        <f t="shared" si="6"/>
        <v>0</v>
      </c>
      <c r="M27" s="91">
        <f t="shared" si="6"/>
        <v>2</v>
      </c>
      <c r="N27" s="92">
        <f t="shared" si="6"/>
        <v>137200</v>
      </c>
      <c r="O27" s="92">
        <f t="shared" si="6"/>
        <v>54</v>
      </c>
      <c r="P27" s="92">
        <f t="shared" si="6"/>
        <v>1563500</v>
      </c>
      <c r="Q27" s="92">
        <f t="shared" si="6"/>
        <v>0</v>
      </c>
      <c r="R27" s="92">
        <f t="shared" si="6"/>
        <v>0</v>
      </c>
      <c r="S27" s="92">
        <f t="shared" si="6"/>
        <v>0</v>
      </c>
      <c r="T27" s="99">
        <f t="shared" si="6"/>
        <v>0</v>
      </c>
      <c r="U27" s="99">
        <f t="shared" si="6"/>
        <v>682</v>
      </c>
      <c r="V27" s="99">
        <f t="shared" si="6"/>
        <v>2276</v>
      </c>
      <c r="W27" s="92">
        <f t="shared" si="6"/>
        <v>1187270</v>
      </c>
      <c r="X27" s="92">
        <f t="shared" si="6"/>
        <v>0</v>
      </c>
      <c r="Y27" s="92">
        <f t="shared" si="6"/>
        <v>0</v>
      </c>
      <c r="Z27" s="61">
        <f t="shared" si="1"/>
        <v>423</v>
      </c>
      <c r="AA27" s="61">
        <f t="shared" si="2"/>
        <v>1269000</v>
      </c>
      <c r="AB27" s="61">
        <f t="shared" si="4"/>
        <v>0</v>
      </c>
      <c r="AC27" s="61">
        <f t="shared" si="4"/>
        <v>0</v>
      </c>
    </row>
    <row r="28" spans="1:29" x14ac:dyDescent="0.2">
      <c r="A28" s="11" t="s">
        <v>64</v>
      </c>
      <c r="B28" s="57" t="s">
        <v>17</v>
      </c>
      <c r="C28" s="91">
        <f t="shared" si="6"/>
        <v>7</v>
      </c>
      <c r="D28" s="91">
        <f t="shared" si="6"/>
        <v>84000</v>
      </c>
      <c r="E28" s="91">
        <f t="shared" si="6"/>
        <v>0</v>
      </c>
      <c r="F28" s="91">
        <f t="shared" si="6"/>
        <v>0</v>
      </c>
      <c r="G28" s="91">
        <f t="shared" si="6"/>
        <v>0</v>
      </c>
      <c r="H28" s="91">
        <f t="shared" si="6"/>
        <v>0</v>
      </c>
      <c r="I28" s="91">
        <f t="shared" si="6"/>
        <v>0</v>
      </c>
      <c r="J28" s="91">
        <f t="shared" si="6"/>
        <v>0</v>
      </c>
      <c r="K28" s="91">
        <f t="shared" si="6"/>
        <v>0</v>
      </c>
      <c r="L28" s="91">
        <f t="shared" si="6"/>
        <v>0</v>
      </c>
      <c r="M28" s="91">
        <f t="shared" si="6"/>
        <v>0</v>
      </c>
      <c r="N28" s="92">
        <f t="shared" si="6"/>
        <v>0</v>
      </c>
      <c r="O28" s="92">
        <f t="shared" si="6"/>
        <v>48</v>
      </c>
      <c r="P28" s="92">
        <f t="shared" si="6"/>
        <v>459000</v>
      </c>
      <c r="Q28" s="92">
        <f t="shared" si="6"/>
        <v>0</v>
      </c>
      <c r="R28" s="92">
        <f t="shared" si="6"/>
        <v>0</v>
      </c>
      <c r="S28" s="92">
        <f t="shared" si="6"/>
        <v>0</v>
      </c>
      <c r="T28" s="99">
        <f t="shared" si="6"/>
        <v>0</v>
      </c>
      <c r="U28" s="99">
        <f t="shared" si="6"/>
        <v>4052</v>
      </c>
      <c r="V28" s="99">
        <f t="shared" si="6"/>
        <v>7480</v>
      </c>
      <c r="W28" s="92">
        <f t="shared" si="6"/>
        <v>13611400</v>
      </c>
      <c r="X28" s="92">
        <f t="shared" si="6"/>
        <v>0</v>
      </c>
      <c r="Y28" s="92">
        <f t="shared" si="6"/>
        <v>0</v>
      </c>
      <c r="Z28" s="61">
        <f t="shared" si="1"/>
        <v>263</v>
      </c>
      <c r="AA28" s="61">
        <f t="shared" si="2"/>
        <v>667500</v>
      </c>
      <c r="AB28" s="61">
        <f>Z28-G29-O29-V29</f>
        <v>-160</v>
      </c>
      <c r="AC28" s="61">
        <f>AA28-H29-P29-W29</f>
        <v>-601500</v>
      </c>
    </row>
    <row r="29" spans="1:29" x14ac:dyDescent="0.2">
      <c r="A29" s="11" t="s">
        <v>65</v>
      </c>
      <c r="B29" s="57" t="s">
        <v>18</v>
      </c>
      <c r="C29" s="91">
        <f t="shared" si="6"/>
        <v>0</v>
      </c>
      <c r="D29" s="91">
        <f t="shared" si="6"/>
        <v>0</v>
      </c>
      <c r="E29" s="91">
        <f t="shared" si="6"/>
        <v>0</v>
      </c>
      <c r="F29" s="91">
        <f t="shared" si="6"/>
        <v>0</v>
      </c>
      <c r="G29" s="91">
        <f t="shared" si="6"/>
        <v>0</v>
      </c>
      <c r="H29" s="91">
        <f t="shared" si="6"/>
        <v>0</v>
      </c>
      <c r="I29" s="91">
        <f t="shared" si="6"/>
        <v>0</v>
      </c>
      <c r="J29" s="91">
        <f t="shared" si="6"/>
        <v>0</v>
      </c>
      <c r="K29" s="91">
        <f t="shared" si="6"/>
        <v>0</v>
      </c>
      <c r="L29" s="91">
        <f t="shared" si="6"/>
        <v>0</v>
      </c>
      <c r="M29" s="91">
        <f t="shared" si="6"/>
        <v>0</v>
      </c>
      <c r="N29" s="92">
        <f t="shared" si="6"/>
        <v>0</v>
      </c>
      <c r="O29" s="92">
        <f t="shared" si="6"/>
        <v>0</v>
      </c>
      <c r="P29" s="92">
        <f t="shared" si="6"/>
        <v>0</v>
      </c>
      <c r="Q29" s="92">
        <f t="shared" si="6"/>
        <v>0</v>
      </c>
      <c r="R29" s="92">
        <f t="shared" si="6"/>
        <v>0</v>
      </c>
      <c r="S29" s="92">
        <f t="shared" si="6"/>
        <v>0</v>
      </c>
      <c r="T29" s="99">
        <f t="shared" si="6"/>
        <v>0</v>
      </c>
      <c r="U29" s="99">
        <f t="shared" si="6"/>
        <v>423</v>
      </c>
      <c r="V29" s="99">
        <f t="shared" si="6"/>
        <v>423</v>
      </c>
      <c r="W29" s="92">
        <f t="shared" si="6"/>
        <v>1269000</v>
      </c>
      <c r="X29" s="92">
        <f t="shared" si="6"/>
        <v>0</v>
      </c>
      <c r="Y29" s="92">
        <f t="shared" si="6"/>
        <v>0</v>
      </c>
      <c r="Z29" s="61">
        <f t="shared" si="1"/>
        <v>0</v>
      </c>
      <c r="AA29" s="61">
        <f t="shared" si="2"/>
        <v>0</v>
      </c>
      <c r="AB29" s="61">
        <f>Z29-G31-O31-V31</f>
        <v>0</v>
      </c>
      <c r="AC29" s="61">
        <f>AA29-H31-P31-W31</f>
        <v>0</v>
      </c>
    </row>
    <row r="30" spans="1:29" x14ac:dyDescent="0.2">
      <c r="A30" s="12" t="s">
        <v>66</v>
      </c>
      <c r="B30" s="58" t="s">
        <v>19</v>
      </c>
      <c r="C30" s="96">
        <f t="shared" si="6"/>
        <v>60</v>
      </c>
      <c r="D30" s="96">
        <f t="shared" si="6"/>
        <v>120000</v>
      </c>
      <c r="E30" s="96">
        <f t="shared" si="6"/>
        <v>0</v>
      </c>
      <c r="F30" s="96">
        <f t="shared" si="6"/>
        <v>0</v>
      </c>
      <c r="G30" s="96">
        <f t="shared" si="6"/>
        <v>0</v>
      </c>
      <c r="H30" s="96">
        <f t="shared" si="6"/>
        <v>0</v>
      </c>
      <c r="I30" s="96">
        <f t="shared" si="6"/>
        <v>0</v>
      </c>
      <c r="J30" s="96">
        <f t="shared" si="6"/>
        <v>0</v>
      </c>
      <c r="K30" s="96">
        <f t="shared" si="6"/>
        <v>0</v>
      </c>
      <c r="L30" s="96">
        <f t="shared" si="6"/>
        <v>0</v>
      </c>
      <c r="M30" s="96">
        <f t="shared" si="6"/>
        <v>0</v>
      </c>
      <c r="N30" s="97">
        <f t="shared" si="6"/>
        <v>0</v>
      </c>
      <c r="O30" s="97">
        <f t="shared" si="6"/>
        <v>0</v>
      </c>
      <c r="P30" s="97">
        <f t="shared" si="6"/>
        <v>0</v>
      </c>
      <c r="Q30" s="97">
        <f t="shared" si="6"/>
        <v>0</v>
      </c>
      <c r="R30" s="97">
        <f t="shared" si="6"/>
        <v>0</v>
      </c>
      <c r="S30" s="97">
        <f t="shared" si="6"/>
        <v>0</v>
      </c>
      <c r="T30" s="101">
        <f t="shared" si="6"/>
        <v>0</v>
      </c>
      <c r="U30" s="101">
        <f t="shared" si="6"/>
        <v>203</v>
      </c>
      <c r="V30" s="101">
        <f t="shared" si="6"/>
        <v>203</v>
      </c>
      <c r="W30" s="97">
        <f t="shared" si="6"/>
        <v>547500</v>
      </c>
      <c r="X30" s="97">
        <f t="shared" si="6"/>
        <v>0</v>
      </c>
      <c r="Y30" s="97">
        <f t="shared" si="6"/>
        <v>0</v>
      </c>
      <c r="Z30" s="61">
        <f t="shared" si="1"/>
        <v>0</v>
      </c>
      <c r="AA30" s="61">
        <f t="shared" si="2"/>
        <v>0</v>
      </c>
      <c r="AB30" s="61">
        <f>Z30-G32-O32-V32</f>
        <v>0</v>
      </c>
      <c r="AC30" s="61">
        <f>AA30-H32-P32-W32</f>
        <v>0</v>
      </c>
    </row>
    <row r="31" spans="1:29" x14ac:dyDescent="0.2">
      <c r="A31" s="59" t="s">
        <v>181</v>
      </c>
    </row>
    <row r="32" spans="1:29" x14ac:dyDescent="0.2">
      <c r="A32" t="s">
        <v>0</v>
      </c>
    </row>
    <row r="33" spans="1:25" x14ac:dyDescent="0.2">
      <c r="B33" s="22"/>
      <c r="H33" s="45"/>
      <c r="I33" s="45"/>
      <c r="J33" s="45"/>
    </row>
    <row r="34" spans="1:25" s="60" customFormat="1" ht="20.45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</row>
    <row r="35" spans="1:25" s="60" customFormat="1" ht="19.5" x14ac:dyDescent="0.2">
      <c r="A35" s="86" t="s">
        <v>115</v>
      </c>
      <c r="B35" s="63"/>
      <c r="C35" s="63"/>
      <c r="D35" s="63"/>
      <c r="E35" s="63"/>
      <c r="F35" s="87"/>
      <c r="G35" s="87"/>
      <c r="H35" s="63"/>
      <c r="I35" s="63"/>
      <c r="J35" s="63"/>
      <c r="M35" s="88"/>
      <c r="N35" s="88"/>
      <c r="O35" s="88"/>
    </row>
    <row r="36" spans="1:25" s="8" customFormat="1" ht="37.15" customHeight="1" x14ac:dyDescent="0.2">
      <c r="A36" s="133" t="s">
        <v>193</v>
      </c>
      <c r="B36" s="134"/>
      <c r="C36" s="139" t="s">
        <v>131</v>
      </c>
      <c r="D36" s="139"/>
      <c r="E36" s="139" t="s">
        <v>132</v>
      </c>
      <c r="F36" s="139"/>
      <c r="G36" s="139" t="s">
        <v>133</v>
      </c>
      <c r="H36" s="139"/>
      <c r="I36" s="139" t="s">
        <v>134</v>
      </c>
      <c r="J36" s="139"/>
      <c r="K36" s="139" t="s">
        <v>135</v>
      </c>
      <c r="L36" s="139"/>
      <c r="M36" s="139" t="s">
        <v>136</v>
      </c>
      <c r="N36" s="139"/>
      <c r="O36" s="139" t="s">
        <v>137</v>
      </c>
      <c r="P36" s="139"/>
      <c r="Q36" s="139" t="s">
        <v>139</v>
      </c>
      <c r="R36" s="139"/>
      <c r="S36" s="139" t="s">
        <v>140</v>
      </c>
      <c r="T36" s="139"/>
      <c r="U36" s="140" t="s">
        <v>141</v>
      </c>
      <c r="V36" s="142"/>
      <c r="W36" s="141"/>
      <c r="X36" s="139" t="s">
        <v>142</v>
      </c>
      <c r="Y36" s="140"/>
    </row>
    <row r="37" spans="1:25" s="8" customFormat="1" ht="13.9" customHeight="1" x14ac:dyDescent="0.2">
      <c r="A37" s="135"/>
      <c r="B37" s="136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151</v>
      </c>
      <c r="S37" s="109" t="s">
        <v>48</v>
      </c>
      <c r="T37" s="109" t="s">
        <v>152</v>
      </c>
      <c r="U37" s="109" t="s">
        <v>50</v>
      </c>
      <c r="V37" s="109" t="s">
        <v>48</v>
      </c>
      <c r="W37" s="109" t="s">
        <v>153</v>
      </c>
      <c r="X37" s="109" t="s">
        <v>48</v>
      </c>
      <c r="Y37" s="110" t="s">
        <v>154</v>
      </c>
    </row>
    <row r="38" spans="1:25" s="20" customFormat="1" ht="34.15" customHeight="1" x14ac:dyDescent="0.2">
      <c r="A38" s="137"/>
      <c r="B38" s="138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1</v>
      </c>
      <c r="V38" s="80" t="s">
        <v>43</v>
      </c>
      <c r="W38" s="80" t="s">
        <v>42</v>
      </c>
      <c r="X38" s="80" t="s">
        <v>43</v>
      </c>
      <c r="Y38" s="51" t="s">
        <v>42</v>
      </c>
    </row>
    <row r="39" spans="1:25" s="6" customFormat="1" x14ac:dyDescent="0.2">
      <c r="A39" s="79" t="s">
        <v>96</v>
      </c>
      <c r="B39" s="56" t="s">
        <v>3</v>
      </c>
      <c r="C39" s="111">
        <v>316</v>
      </c>
      <c r="D39" s="111">
        <v>3145800</v>
      </c>
      <c r="E39" s="111">
        <v>202</v>
      </c>
      <c r="F39" s="111">
        <v>1586650</v>
      </c>
      <c r="G39" s="111">
        <v>1749</v>
      </c>
      <c r="H39" s="111">
        <v>3615400</v>
      </c>
      <c r="I39" s="111">
        <v>5812</v>
      </c>
      <c r="J39" s="111">
        <v>15517010</v>
      </c>
      <c r="K39" s="111">
        <v>1</v>
      </c>
      <c r="L39" s="111">
        <v>750</v>
      </c>
      <c r="M39" s="111">
        <v>61</v>
      </c>
      <c r="N39" s="104">
        <v>4477330</v>
      </c>
      <c r="O39" s="104">
        <v>786</v>
      </c>
      <c r="P39" s="104">
        <v>19083950</v>
      </c>
      <c r="Q39" s="104">
        <v>90</v>
      </c>
      <c r="R39" s="104">
        <v>1210700</v>
      </c>
      <c r="S39" s="104">
        <v>17318</v>
      </c>
      <c r="T39" s="112">
        <v>10917964</v>
      </c>
      <c r="U39" s="112">
        <v>0</v>
      </c>
      <c r="V39" s="112">
        <v>0</v>
      </c>
      <c r="W39" s="104">
        <v>0</v>
      </c>
      <c r="X39" s="104">
        <v>0</v>
      </c>
      <c r="Y39" s="104">
        <v>0</v>
      </c>
    </row>
    <row r="40" spans="1:25" s="6" customFormat="1" x14ac:dyDescent="0.2">
      <c r="A40" s="8" t="s">
        <v>84</v>
      </c>
      <c r="B40" s="57" t="s">
        <v>85</v>
      </c>
      <c r="C40" s="91">
        <v>7</v>
      </c>
      <c r="D40" s="91">
        <v>142800</v>
      </c>
      <c r="E40" s="91">
        <v>47</v>
      </c>
      <c r="F40" s="91">
        <v>22400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0</v>
      </c>
      <c r="N40" s="92">
        <v>0</v>
      </c>
      <c r="O40" s="92">
        <v>32</v>
      </c>
      <c r="P40" s="92">
        <v>875000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  <c r="X40" s="92">
        <v>0</v>
      </c>
      <c r="Y40" s="92">
        <v>0</v>
      </c>
    </row>
    <row r="41" spans="1:25" s="6" customFormat="1" x14ac:dyDescent="0.2">
      <c r="A41" s="8" t="s">
        <v>86</v>
      </c>
      <c r="B41" s="57" t="s">
        <v>87</v>
      </c>
      <c r="C41" s="91">
        <v>16</v>
      </c>
      <c r="D41" s="91">
        <v>16000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</v>
      </c>
      <c r="L41" s="91">
        <v>750</v>
      </c>
      <c r="M41" s="91">
        <v>35</v>
      </c>
      <c r="N41" s="92">
        <v>2608878</v>
      </c>
      <c r="O41" s="92">
        <v>141</v>
      </c>
      <c r="P41" s="92">
        <v>5490000</v>
      </c>
      <c r="Q41" s="92">
        <v>1</v>
      </c>
      <c r="R41" s="92">
        <v>16500</v>
      </c>
      <c r="S41" s="92">
        <v>7357</v>
      </c>
      <c r="T41" s="99">
        <v>7496500</v>
      </c>
      <c r="U41" s="99">
        <v>0</v>
      </c>
      <c r="V41" s="99">
        <v>0</v>
      </c>
      <c r="W41" s="92">
        <v>0</v>
      </c>
      <c r="X41" s="92">
        <v>0</v>
      </c>
      <c r="Y41" s="92">
        <v>0</v>
      </c>
    </row>
    <row r="42" spans="1:25" s="6" customFormat="1" x14ac:dyDescent="0.2">
      <c r="A42" s="8" t="s">
        <v>195</v>
      </c>
      <c r="B42" s="57" t="s">
        <v>88</v>
      </c>
      <c r="C42" s="91">
        <v>41</v>
      </c>
      <c r="D42" s="91">
        <v>410000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  <c r="X42" s="92">
        <v>0</v>
      </c>
      <c r="Y42" s="92">
        <v>0</v>
      </c>
    </row>
    <row r="43" spans="1:25" s="6" customFormat="1" x14ac:dyDescent="0.2">
      <c r="A43" s="8" t="s">
        <v>196</v>
      </c>
      <c r="B43" s="57" t="s">
        <v>89</v>
      </c>
      <c r="C43" s="91">
        <v>110</v>
      </c>
      <c r="D43" s="91">
        <v>1963000</v>
      </c>
      <c r="E43" s="91">
        <v>0</v>
      </c>
      <c r="F43" s="91">
        <v>0</v>
      </c>
      <c r="G43" s="91">
        <v>0</v>
      </c>
      <c r="H43" s="91">
        <v>0</v>
      </c>
      <c r="I43" s="91">
        <v>3297</v>
      </c>
      <c r="J43" s="91">
        <v>10000500</v>
      </c>
      <c r="K43" s="91">
        <v>0</v>
      </c>
      <c r="L43" s="91">
        <v>0</v>
      </c>
      <c r="M43" s="91">
        <v>0</v>
      </c>
      <c r="N43" s="92">
        <v>0</v>
      </c>
      <c r="O43" s="92">
        <v>132</v>
      </c>
      <c r="P43" s="92">
        <v>3947600</v>
      </c>
      <c r="Q43" s="92">
        <v>51</v>
      </c>
      <c r="R43" s="92">
        <v>520200</v>
      </c>
      <c r="S43" s="92">
        <v>22</v>
      </c>
      <c r="T43" s="99">
        <v>79000</v>
      </c>
      <c r="U43" s="99">
        <v>0</v>
      </c>
      <c r="V43" s="99">
        <v>0</v>
      </c>
      <c r="W43" s="92">
        <v>0</v>
      </c>
      <c r="X43" s="92">
        <v>0</v>
      </c>
      <c r="Y43" s="92">
        <v>0</v>
      </c>
    </row>
    <row r="44" spans="1:25" s="6" customFormat="1" x14ac:dyDescent="0.2">
      <c r="A44" s="8" t="s">
        <v>90</v>
      </c>
      <c r="B44" s="57" t="s">
        <v>91</v>
      </c>
      <c r="C44" s="91">
        <v>3</v>
      </c>
      <c r="D44" s="91">
        <v>16000</v>
      </c>
      <c r="E44" s="91">
        <v>37</v>
      </c>
      <c r="F44" s="91">
        <v>348000</v>
      </c>
      <c r="G44" s="91">
        <v>0</v>
      </c>
      <c r="H44" s="91">
        <v>0</v>
      </c>
      <c r="I44" s="91">
        <v>863</v>
      </c>
      <c r="J44" s="91">
        <v>690400</v>
      </c>
      <c r="K44" s="91">
        <v>0</v>
      </c>
      <c r="L44" s="91">
        <v>0</v>
      </c>
      <c r="M44" s="91">
        <v>2</v>
      </c>
      <c r="N44" s="92">
        <v>121508</v>
      </c>
      <c r="O44" s="92">
        <v>28</v>
      </c>
      <c r="P44" s="92">
        <v>560000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  <c r="X44" s="92">
        <v>0</v>
      </c>
      <c r="Y44" s="92">
        <v>0</v>
      </c>
    </row>
    <row r="45" spans="1:25" s="6" customFormat="1" x14ac:dyDescent="0.2">
      <c r="A45" s="8" t="s">
        <v>92</v>
      </c>
      <c r="B45" s="57" t="s">
        <v>93</v>
      </c>
      <c r="C45" s="91">
        <v>5</v>
      </c>
      <c r="D45" s="91">
        <v>25000</v>
      </c>
      <c r="E45" s="91">
        <v>64</v>
      </c>
      <c r="F45" s="91">
        <v>614750</v>
      </c>
      <c r="G45" s="91">
        <v>0</v>
      </c>
      <c r="H45" s="91">
        <v>0</v>
      </c>
      <c r="I45" s="91">
        <v>770</v>
      </c>
      <c r="J45" s="91">
        <v>1945610</v>
      </c>
      <c r="K45" s="91">
        <v>0</v>
      </c>
      <c r="L45" s="91">
        <v>0</v>
      </c>
      <c r="M45" s="91">
        <v>0</v>
      </c>
      <c r="N45" s="92">
        <v>0</v>
      </c>
      <c r="O45" s="92">
        <v>71</v>
      </c>
      <c r="P45" s="92">
        <v>1390000</v>
      </c>
      <c r="Q45" s="92">
        <v>10</v>
      </c>
      <c r="R45" s="92">
        <v>280000</v>
      </c>
      <c r="S45" s="92">
        <v>9463</v>
      </c>
      <c r="T45" s="99">
        <v>160464</v>
      </c>
      <c r="U45" s="99">
        <v>0</v>
      </c>
      <c r="V45" s="99">
        <v>0</v>
      </c>
      <c r="W45" s="92">
        <v>0</v>
      </c>
      <c r="X45" s="92">
        <v>0</v>
      </c>
      <c r="Y45" s="92">
        <v>0</v>
      </c>
    </row>
    <row r="46" spans="1:25" x14ac:dyDescent="0.2">
      <c r="A46" s="11" t="s">
        <v>51</v>
      </c>
      <c r="B46" s="57" t="s">
        <v>4</v>
      </c>
      <c r="C46" s="91">
        <v>3</v>
      </c>
      <c r="D46" s="91">
        <v>30000</v>
      </c>
      <c r="E46" s="91">
        <v>0</v>
      </c>
      <c r="F46" s="91">
        <v>0</v>
      </c>
      <c r="G46" s="91">
        <v>0</v>
      </c>
      <c r="H46" s="91">
        <v>0</v>
      </c>
      <c r="I46" s="91">
        <v>7</v>
      </c>
      <c r="J46" s="91">
        <v>15000</v>
      </c>
      <c r="K46" s="91">
        <v>0</v>
      </c>
      <c r="L46" s="91">
        <v>0</v>
      </c>
      <c r="M46" s="91">
        <v>0</v>
      </c>
      <c r="N46" s="92">
        <v>0</v>
      </c>
      <c r="O46" s="92">
        <v>30</v>
      </c>
      <c r="P46" s="92">
        <v>335000</v>
      </c>
      <c r="Q46" s="92">
        <v>7</v>
      </c>
      <c r="R46" s="92">
        <v>7000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  <c r="X46" s="92">
        <v>0</v>
      </c>
      <c r="Y46" s="92">
        <v>0</v>
      </c>
    </row>
    <row r="47" spans="1:25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12</v>
      </c>
      <c r="J47" s="91">
        <v>75000</v>
      </c>
      <c r="K47" s="91">
        <v>0</v>
      </c>
      <c r="L47" s="91">
        <v>0</v>
      </c>
      <c r="M47" s="91">
        <v>0</v>
      </c>
      <c r="N47" s="92">
        <v>0</v>
      </c>
      <c r="O47" s="92">
        <v>9</v>
      </c>
      <c r="P47" s="92">
        <v>190000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  <c r="X47" s="92">
        <v>0</v>
      </c>
      <c r="Y47" s="92">
        <v>0</v>
      </c>
    </row>
    <row r="48" spans="1:25" x14ac:dyDescent="0.2">
      <c r="A48" s="11" t="s">
        <v>53</v>
      </c>
      <c r="B48" s="57" t="s">
        <v>6</v>
      </c>
      <c r="C48" s="91">
        <v>2</v>
      </c>
      <c r="D48" s="91">
        <v>10000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0</v>
      </c>
      <c r="N48" s="92">
        <v>0</v>
      </c>
      <c r="O48" s="92">
        <v>32</v>
      </c>
      <c r="P48" s="92">
        <v>670000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  <c r="X48" s="92">
        <v>0</v>
      </c>
      <c r="Y48" s="92">
        <v>0</v>
      </c>
    </row>
    <row r="49" spans="1:25" x14ac:dyDescent="0.2">
      <c r="A49" s="11" t="s">
        <v>54</v>
      </c>
      <c r="B49" s="57" t="s">
        <v>7</v>
      </c>
      <c r="C49" s="91">
        <v>55</v>
      </c>
      <c r="D49" s="91">
        <v>110000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0</v>
      </c>
      <c r="L49" s="91">
        <v>0</v>
      </c>
      <c r="M49" s="91">
        <v>9</v>
      </c>
      <c r="N49" s="92">
        <v>280348</v>
      </c>
      <c r="O49" s="92">
        <v>44</v>
      </c>
      <c r="P49" s="92">
        <v>880000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  <c r="X49" s="92">
        <v>0</v>
      </c>
      <c r="Y49" s="92">
        <v>0</v>
      </c>
    </row>
    <row r="50" spans="1:25" x14ac:dyDescent="0.2">
      <c r="A50" s="11" t="s">
        <v>55</v>
      </c>
      <c r="B50" s="57" t="s">
        <v>8</v>
      </c>
      <c r="C50" s="91">
        <v>4</v>
      </c>
      <c r="D50" s="91">
        <v>40000</v>
      </c>
      <c r="E50" s="91">
        <v>8</v>
      </c>
      <c r="F50" s="91">
        <v>87500</v>
      </c>
      <c r="G50" s="91">
        <v>2</v>
      </c>
      <c r="H50" s="91">
        <v>3000</v>
      </c>
      <c r="I50" s="91">
        <v>48</v>
      </c>
      <c r="J50" s="91">
        <v>24000</v>
      </c>
      <c r="K50" s="91">
        <v>0</v>
      </c>
      <c r="L50" s="91">
        <v>0</v>
      </c>
      <c r="M50" s="91">
        <v>8</v>
      </c>
      <c r="N50" s="92">
        <v>768946</v>
      </c>
      <c r="O50" s="92">
        <v>33</v>
      </c>
      <c r="P50" s="92">
        <v>971730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  <c r="X50" s="92">
        <v>0</v>
      </c>
      <c r="Y50" s="92">
        <v>0</v>
      </c>
    </row>
    <row r="51" spans="1:25" x14ac:dyDescent="0.2">
      <c r="A51" s="11" t="s">
        <v>56</v>
      </c>
      <c r="B51" s="57" t="s">
        <v>9</v>
      </c>
      <c r="C51" s="91">
        <v>12</v>
      </c>
      <c r="D51" s="91">
        <v>60000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0</v>
      </c>
      <c r="L51" s="91">
        <v>0</v>
      </c>
      <c r="M51" s="91">
        <v>7</v>
      </c>
      <c r="N51" s="92">
        <v>697650</v>
      </c>
      <c r="O51" s="92">
        <v>60</v>
      </c>
      <c r="P51" s="92">
        <v>744320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  <c r="X51" s="92">
        <v>0</v>
      </c>
      <c r="Y51" s="92">
        <v>0</v>
      </c>
    </row>
    <row r="52" spans="1:25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0</v>
      </c>
      <c r="N52" s="92">
        <v>0</v>
      </c>
      <c r="O52" s="92">
        <v>23</v>
      </c>
      <c r="P52" s="92">
        <v>244000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  <c r="X52" s="92">
        <v>0</v>
      </c>
      <c r="Y52" s="92">
        <v>0</v>
      </c>
    </row>
    <row r="53" spans="1:25" x14ac:dyDescent="0.2">
      <c r="A53" s="11" t="s">
        <v>58</v>
      </c>
      <c r="B53" s="57" t="s">
        <v>11</v>
      </c>
      <c r="C53" s="91">
        <v>21</v>
      </c>
      <c r="D53" s="91">
        <v>105000</v>
      </c>
      <c r="E53" s="91">
        <v>46</v>
      </c>
      <c r="F53" s="91">
        <v>514000</v>
      </c>
      <c r="G53" s="91">
        <v>0</v>
      </c>
      <c r="H53" s="91">
        <v>0</v>
      </c>
      <c r="I53" s="91">
        <v>657</v>
      </c>
      <c r="J53" s="91">
        <v>2365200</v>
      </c>
      <c r="K53" s="91">
        <v>0</v>
      </c>
      <c r="L53" s="91">
        <v>0</v>
      </c>
      <c r="M53" s="91">
        <v>0</v>
      </c>
      <c r="N53" s="92">
        <v>0</v>
      </c>
      <c r="O53" s="92">
        <v>34</v>
      </c>
      <c r="P53" s="92">
        <v>280000</v>
      </c>
      <c r="Q53" s="92">
        <v>20</v>
      </c>
      <c r="R53" s="92">
        <v>377000</v>
      </c>
      <c r="S53" s="92">
        <v>476</v>
      </c>
      <c r="T53" s="99">
        <v>3182000</v>
      </c>
      <c r="U53" s="99">
        <v>0</v>
      </c>
      <c r="V53" s="99">
        <v>0</v>
      </c>
      <c r="W53" s="92">
        <v>0</v>
      </c>
      <c r="X53" s="92">
        <v>0</v>
      </c>
      <c r="Y53" s="92">
        <v>0</v>
      </c>
    </row>
    <row r="54" spans="1:25" x14ac:dyDescent="0.2">
      <c r="A54" s="11" t="s">
        <v>59</v>
      </c>
      <c r="B54" s="57" t="s">
        <v>12</v>
      </c>
      <c r="C54" s="91">
        <v>6</v>
      </c>
      <c r="D54" s="91">
        <v>30000</v>
      </c>
      <c r="E54" s="91">
        <v>0</v>
      </c>
      <c r="F54" s="91">
        <v>0</v>
      </c>
      <c r="G54" s="91">
        <v>0</v>
      </c>
      <c r="H54" s="91">
        <v>0</v>
      </c>
      <c r="I54" s="91">
        <v>69</v>
      </c>
      <c r="J54" s="91">
        <v>136500</v>
      </c>
      <c r="K54" s="91">
        <v>0</v>
      </c>
      <c r="L54" s="91">
        <v>0</v>
      </c>
      <c r="M54" s="91">
        <v>0</v>
      </c>
      <c r="N54" s="92">
        <v>0</v>
      </c>
      <c r="O54" s="92">
        <v>13</v>
      </c>
      <c r="P54" s="92">
        <v>315000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  <c r="X54" s="92">
        <v>0</v>
      </c>
      <c r="Y54" s="92">
        <v>0</v>
      </c>
    </row>
    <row r="55" spans="1:25" x14ac:dyDescent="0.2">
      <c r="A55" s="11" t="s">
        <v>60</v>
      </c>
      <c r="B55" s="57" t="s">
        <v>13</v>
      </c>
      <c r="C55" s="107">
        <v>12</v>
      </c>
      <c r="D55" s="107">
        <v>60000</v>
      </c>
      <c r="E55" s="107">
        <v>0</v>
      </c>
      <c r="F55" s="107">
        <v>0</v>
      </c>
      <c r="G55" s="107">
        <v>0</v>
      </c>
      <c r="H55" s="107">
        <v>0</v>
      </c>
      <c r="I55" s="107">
        <v>8</v>
      </c>
      <c r="J55" s="107">
        <v>21800</v>
      </c>
      <c r="K55" s="107">
        <v>0</v>
      </c>
      <c r="L55" s="107">
        <v>0</v>
      </c>
      <c r="M55" s="107">
        <v>0</v>
      </c>
      <c r="N55" s="107">
        <v>0</v>
      </c>
      <c r="O55" s="92">
        <v>46</v>
      </c>
      <c r="P55" s="92">
        <v>920000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  <c r="X55" s="92">
        <v>0</v>
      </c>
      <c r="Y55" s="92">
        <v>0</v>
      </c>
    </row>
    <row r="56" spans="1:25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1</v>
      </c>
      <c r="R56" s="92">
        <v>10000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  <c r="X56" s="92">
        <v>0</v>
      </c>
      <c r="Y56" s="92">
        <v>0</v>
      </c>
    </row>
    <row r="57" spans="1:25" x14ac:dyDescent="0.2">
      <c r="A57" s="11" t="s">
        <v>62</v>
      </c>
      <c r="B57" s="57" t="s">
        <v>15</v>
      </c>
      <c r="C57" s="91">
        <v>2</v>
      </c>
      <c r="D57" s="91">
        <v>20000</v>
      </c>
      <c r="E57" s="91">
        <v>0</v>
      </c>
      <c r="F57" s="91">
        <v>0</v>
      </c>
      <c r="G57" s="91">
        <v>1747</v>
      </c>
      <c r="H57" s="91">
        <v>3612400</v>
      </c>
      <c r="I57" s="91">
        <v>0</v>
      </c>
      <c r="J57" s="91">
        <v>0</v>
      </c>
      <c r="K57" s="91">
        <v>0</v>
      </c>
      <c r="L57" s="91">
        <v>0</v>
      </c>
      <c r="M57" s="91">
        <v>0</v>
      </c>
      <c r="N57" s="92">
        <v>0</v>
      </c>
      <c r="O57" s="92">
        <v>36</v>
      </c>
      <c r="P57" s="92">
        <v>900000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  <c r="X57" s="92">
        <v>0</v>
      </c>
      <c r="Y57" s="92">
        <v>0</v>
      </c>
    </row>
    <row r="58" spans="1:25" x14ac:dyDescent="0.2">
      <c r="A58" s="11" t="s">
        <v>63</v>
      </c>
      <c r="B58" s="57" t="s">
        <v>16</v>
      </c>
      <c r="C58" s="91">
        <v>3</v>
      </c>
      <c r="D58" s="91">
        <v>60000</v>
      </c>
      <c r="E58" s="91">
        <v>0</v>
      </c>
      <c r="F58" s="91">
        <v>0</v>
      </c>
      <c r="G58" s="91">
        <v>0</v>
      </c>
      <c r="H58" s="91">
        <v>0</v>
      </c>
      <c r="I58" s="91">
        <v>81</v>
      </c>
      <c r="J58" s="91">
        <v>243000</v>
      </c>
      <c r="K58" s="91">
        <v>0</v>
      </c>
      <c r="L58" s="91">
        <v>0</v>
      </c>
      <c r="M58" s="91">
        <v>0</v>
      </c>
      <c r="N58" s="92">
        <v>0</v>
      </c>
      <c r="O58" s="92">
        <v>10</v>
      </c>
      <c r="P58" s="92">
        <v>285300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  <c r="X58" s="92">
        <v>0</v>
      </c>
      <c r="Y58" s="92">
        <v>0</v>
      </c>
    </row>
    <row r="59" spans="1:25" x14ac:dyDescent="0.2">
      <c r="A59" s="11" t="s">
        <v>64</v>
      </c>
      <c r="B59" s="57" t="s">
        <v>17</v>
      </c>
      <c r="C59" s="91">
        <v>2</v>
      </c>
      <c r="D59" s="91">
        <v>24000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0</v>
      </c>
      <c r="N59" s="92">
        <v>0</v>
      </c>
      <c r="O59" s="92">
        <v>12</v>
      </c>
      <c r="P59" s="92">
        <v>86000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  <c r="X59" s="92">
        <v>0</v>
      </c>
      <c r="Y59" s="92">
        <v>0</v>
      </c>
    </row>
    <row r="60" spans="1:25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  <c r="X60" s="92">
        <v>0</v>
      </c>
      <c r="Y60" s="92">
        <v>0</v>
      </c>
    </row>
    <row r="61" spans="1:25" x14ac:dyDescent="0.2">
      <c r="A61" s="12" t="s">
        <v>66</v>
      </c>
      <c r="B61" s="58" t="s">
        <v>19</v>
      </c>
      <c r="C61" s="96">
        <v>12</v>
      </c>
      <c r="D61" s="96">
        <v>24000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  <c r="X61" s="97">
        <v>0</v>
      </c>
      <c r="Y61" s="97">
        <v>0</v>
      </c>
    </row>
    <row r="62" spans="1:25" x14ac:dyDescent="0.2">
      <c r="A62" s="59" t="s">
        <v>181</v>
      </c>
    </row>
    <row r="63" spans="1:25" x14ac:dyDescent="0.2">
      <c r="A63" t="s">
        <v>0</v>
      </c>
    </row>
    <row r="65" spans="1:29" s="60" customFormat="1" ht="20.45" customHeight="1" x14ac:dyDescent="0.2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</row>
    <row r="66" spans="1:29" s="60" customFormat="1" ht="19.5" x14ac:dyDescent="0.2">
      <c r="A66" s="86" t="s">
        <v>114</v>
      </c>
      <c r="B66" s="63"/>
      <c r="C66" s="63"/>
      <c r="D66" s="63"/>
      <c r="E66" s="63"/>
      <c r="F66" s="87"/>
      <c r="G66" s="87"/>
      <c r="H66" s="63"/>
      <c r="I66" s="63"/>
      <c r="J66" s="63"/>
      <c r="M66" s="88"/>
      <c r="N66" s="88"/>
      <c r="O66" s="88"/>
    </row>
    <row r="67" spans="1:29" s="8" customFormat="1" ht="37.15" customHeight="1" x14ac:dyDescent="0.2">
      <c r="A67" s="133" t="s">
        <v>193</v>
      </c>
      <c r="B67" s="134"/>
      <c r="C67" s="139" t="s">
        <v>131</v>
      </c>
      <c r="D67" s="139"/>
      <c r="E67" s="139" t="s">
        <v>132</v>
      </c>
      <c r="F67" s="139"/>
      <c r="G67" s="139" t="s">
        <v>133</v>
      </c>
      <c r="H67" s="139"/>
      <c r="I67" s="139" t="s">
        <v>134</v>
      </c>
      <c r="J67" s="139"/>
      <c r="K67" s="139" t="s">
        <v>135</v>
      </c>
      <c r="L67" s="139"/>
      <c r="M67" s="139" t="s">
        <v>136</v>
      </c>
      <c r="N67" s="139"/>
      <c r="O67" s="139" t="s">
        <v>207</v>
      </c>
      <c r="P67" s="139"/>
      <c r="Q67" s="139" t="s">
        <v>139</v>
      </c>
      <c r="R67" s="139"/>
      <c r="S67" s="139" t="s">
        <v>140</v>
      </c>
      <c r="T67" s="139"/>
      <c r="U67" s="140" t="s">
        <v>141</v>
      </c>
      <c r="V67" s="142"/>
      <c r="W67" s="141"/>
      <c r="X67" s="139" t="s">
        <v>142</v>
      </c>
      <c r="Y67" s="140"/>
    </row>
    <row r="68" spans="1:29" s="8" customFormat="1" ht="13.9" customHeight="1" x14ac:dyDescent="0.2">
      <c r="A68" s="135"/>
      <c r="B68" s="136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151</v>
      </c>
      <c r="S68" s="109" t="s">
        <v>48</v>
      </c>
      <c r="T68" s="109" t="s">
        <v>152</v>
      </c>
      <c r="U68" s="109" t="s">
        <v>50</v>
      </c>
      <c r="V68" s="109" t="s">
        <v>48</v>
      </c>
      <c r="W68" s="109" t="s">
        <v>153</v>
      </c>
      <c r="X68" s="109" t="s">
        <v>48</v>
      </c>
      <c r="Y68" s="110" t="s">
        <v>154</v>
      </c>
    </row>
    <row r="69" spans="1:29" s="20" customFormat="1" ht="34.15" customHeight="1" x14ac:dyDescent="0.2">
      <c r="A69" s="137"/>
      <c r="B69" s="138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1</v>
      </c>
      <c r="V69" s="80" t="s">
        <v>43</v>
      </c>
      <c r="W69" s="80" t="s">
        <v>42</v>
      </c>
      <c r="X69" s="80" t="s">
        <v>43</v>
      </c>
      <c r="Y69" s="51" t="s">
        <v>42</v>
      </c>
    </row>
    <row r="70" spans="1:29" s="6" customFormat="1" x14ac:dyDescent="0.2">
      <c r="A70" s="79" t="s">
        <v>96</v>
      </c>
      <c r="B70" s="56" t="s">
        <v>3</v>
      </c>
      <c r="C70" s="111">
        <v>333</v>
      </c>
      <c r="D70" s="111">
        <v>3015800</v>
      </c>
      <c r="E70" s="111">
        <v>192</v>
      </c>
      <c r="F70" s="111">
        <v>1588900</v>
      </c>
      <c r="G70" s="111">
        <v>3957</v>
      </c>
      <c r="H70" s="111">
        <v>13872987</v>
      </c>
      <c r="I70" s="111">
        <v>6212</v>
      </c>
      <c r="J70" s="111">
        <v>16132767</v>
      </c>
      <c r="K70" s="111">
        <v>58</v>
      </c>
      <c r="L70" s="111">
        <v>43500</v>
      </c>
      <c r="M70" s="111">
        <v>39</v>
      </c>
      <c r="N70" s="104">
        <v>2817945</v>
      </c>
      <c r="O70" s="104">
        <v>839</v>
      </c>
      <c r="P70" s="104">
        <v>21509274</v>
      </c>
      <c r="Q70" s="104">
        <v>77</v>
      </c>
      <c r="R70" s="104">
        <v>1161000</v>
      </c>
      <c r="S70" s="104">
        <v>35768</v>
      </c>
      <c r="T70" s="112">
        <v>43172564</v>
      </c>
      <c r="U70" s="112">
        <v>257865</v>
      </c>
      <c r="V70" s="112">
        <v>339874</v>
      </c>
      <c r="W70" s="104">
        <v>496857755</v>
      </c>
      <c r="X70" s="104">
        <v>0</v>
      </c>
      <c r="Y70" s="104">
        <v>0</v>
      </c>
      <c r="AA70" s="69"/>
      <c r="AB70" s="69"/>
      <c r="AC70" s="69"/>
    </row>
    <row r="71" spans="1:29" s="6" customFormat="1" x14ac:dyDescent="0.2">
      <c r="A71" s="8" t="s">
        <v>84</v>
      </c>
      <c r="B71" s="57" t="s">
        <v>85</v>
      </c>
      <c r="C71" s="91">
        <v>4</v>
      </c>
      <c r="D71" s="91">
        <v>81600</v>
      </c>
      <c r="E71" s="91">
        <v>20</v>
      </c>
      <c r="F71" s="91">
        <v>14400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0</v>
      </c>
      <c r="N71" s="92">
        <v>0</v>
      </c>
      <c r="O71" s="92">
        <v>32</v>
      </c>
      <c r="P71" s="92">
        <v>900000</v>
      </c>
      <c r="Q71" s="92">
        <v>0</v>
      </c>
      <c r="R71" s="92">
        <v>0</v>
      </c>
      <c r="S71" s="92">
        <v>0</v>
      </c>
      <c r="T71" s="99">
        <v>0</v>
      </c>
      <c r="U71" s="99">
        <v>20925</v>
      </c>
      <c r="V71" s="99">
        <v>36494</v>
      </c>
      <c r="W71" s="92">
        <v>22784338</v>
      </c>
      <c r="X71" s="92">
        <v>0</v>
      </c>
      <c r="Y71" s="92">
        <v>0</v>
      </c>
      <c r="AA71" s="69"/>
      <c r="AB71" s="69"/>
      <c r="AC71" s="69"/>
    </row>
    <row r="72" spans="1:29" s="6" customFormat="1" x14ac:dyDescent="0.2">
      <c r="A72" s="8" t="s">
        <v>86</v>
      </c>
      <c r="B72" s="57" t="s">
        <v>87</v>
      </c>
      <c r="C72" s="91">
        <v>14</v>
      </c>
      <c r="D72" s="91">
        <v>14000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58</v>
      </c>
      <c r="L72" s="91">
        <v>43500</v>
      </c>
      <c r="M72" s="91">
        <v>20</v>
      </c>
      <c r="N72" s="92">
        <v>1408970</v>
      </c>
      <c r="O72" s="92">
        <v>173</v>
      </c>
      <c r="P72" s="92">
        <v>6695000</v>
      </c>
      <c r="Q72" s="92">
        <v>0</v>
      </c>
      <c r="R72" s="92">
        <v>0</v>
      </c>
      <c r="S72" s="92">
        <v>1955</v>
      </c>
      <c r="T72" s="99">
        <v>2358000</v>
      </c>
      <c r="U72" s="99">
        <v>42404</v>
      </c>
      <c r="V72" s="99">
        <v>42404</v>
      </c>
      <c r="W72" s="92">
        <v>101585372</v>
      </c>
      <c r="X72" s="92">
        <v>0</v>
      </c>
      <c r="Y72" s="92">
        <v>0</v>
      </c>
      <c r="AA72" s="69"/>
      <c r="AB72" s="69"/>
      <c r="AC72" s="69"/>
    </row>
    <row r="73" spans="1:29" s="6" customFormat="1" x14ac:dyDescent="0.2">
      <c r="A73" s="8" t="s">
        <v>195</v>
      </c>
      <c r="B73" s="57" t="s">
        <v>88</v>
      </c>
      <c r="C73" s="91">
        <v>34</v>
      </c>
      <c r="D73" s="91">
        <v>340000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0</v>
      </c>
      <c r="T73" s="99">
        <v>0</v>
      </c>
      <c r="U73" s="99">
        <v>23419</v>
      </c>
      <c r="V73" s="99">
        <v>23419</v>
      </c>
      <c r="W73" s="92">
        <v>52614500</v>
      </c>
      <c r="X73" s="92">
        <v>0</v>
      </c>
      <c r="Y73" s="92">
        <v>0</v>
      </c>
      <c r="AA73" s="69"/>
      <c r="AB73" s="69"/>
      <c r="AC73" s="69"/>
    </row>
    <row r="74" spans="1:29" s="6" customFormat="1" x14ac:dyDescent="0.2">
      <c r="A74" s="8" t="s">
        <v>196</v>
      </c>
      <c r="B74" s="57" t="s">
        <v>89</v>
      </c>
      <c r="C74" s="91">
        <v>95</v>
      </c>
      <c r="D74" s="91">
        <v>1742200</v>
      </c>
      <c r="E74" s="91">
        <v>0</v>
      </c>
      <c r="F74" s="91">
        <v>0</v>
      </c>
      <c r="G74" s="91">
        <v>0</v>
      </c>
      <c r="H74" s="91">
        <v>0</v>
      </c>
      <c r="I74" s="91">
        <v>3584</v>
      </c>
      <c r="J74" s="91">
        <v>10765500</v>
      </c>
      <c r="K74" s="91">
        <v>0</v>
      </c>
      <c r="L74" s="91">
        <v>0</v>
      </c>
      <c r="M74" s="91">
        <v>0</v>
      </c>
      <c r="N74" s="92">
        <v>0</v>
      </c>
      <c r="O74" s="92">
        <v>191</v>
      </c>
      <c r="P74" s="92">
        <v>5641274</v>
      </c>
      <c r="Q74" s="92">
        <v>45</v>
      </c>
      <c r="R74" s="92">
        <v>459000</v>
      </c>
      <c r="S74" s="92">
        <v>12441</v>
      </c>
      <c r="T74" s="99">
        <v>37323000</v>
      </c>
      <c r="U74" s="99">
        <v>39709</v>
      </c>
      <c r="V74" s="99">
        <v>39709</v>
      </c>
      <c r="W74" s="92">
        <v>157523000</v>
      </c>
      <c r="X74" s="92">
        <v>0</v>
      </c>
      <c r="Y74" s="92">
        <v>0</v>
      </c>
      <c r="AA74" s="69"/>
      <c r="AB74" s="69"/>
      <c r="AC74" s="69"/>
    </row>
    <row r="75" spans="1:29" s="6" customFormat="1" x14ac:dyDescent="0.2">
      <c r="A75" s="8" t="s">
        <v>90</v>
      </c>
      <c r="B75" s="57" t="s">
        <v>91</v>
      </c>
      <c r="C75" s="91">
        <v>7</v>
      </c>
      <c r="D75" s="91">
        <v>60000</v>
      </c>
      <c r="E75" s="91">
        <v>38</v>
      </c>
      <c r="F75" s="91">
        <v>382000</v>
      </c>
      <c r="G75" s="91">
        <v>0</v>
      </c>
      <c r="H75" s="91">
        <v>0</v>
      </c>
      <c r="I75" s="91">
        <v>968</v>
      </c>
      <c r="J75" s="91">
        <v>772800</v>
      </c>
      <c r="K75" s="91">
        <v>0</v>
      </c>
      <c r="L75" s="91">
        <v>0</v>
      </c>
      <c r="M75" s="91">
        <v>3</v>
      </c>
      <c r="N75" s="92">
        <v>165450</v>
      </c>
      <c r="O75" s="92">
        <v>20</v>
      </c>
      <c r="P75" s="92">
        <v>400000</v>
      </c>
      <c r="Q75" s="92">
        <v>0</v>
      </c>
      <c r="R75" s="92">
        <v>0</v>
      </c>
      <c r="S75" s="92">
        <v>0</v>
      </c>
      <c r="T75" s="99">
        <v>0</v>
      </c>
      <c r="U75" s="99">
        <v>68193</v>
      </c>
      <c r="V75" s="99">
        <v>129145</v>
      </c>
      <c r="W75" s="92">
        <v>56522043</v>
      </c>
      <c r="X75" s="92">
        <v>0</v>
      </c>
      <c r="Y75" s="92">
        <v>0</v>
      </c>
      <c r="AA75" s="69"/>
      <c r="AB75" s="69"/>
      <c r="AC75" s="69"/>
    </row>
    <row r="76" spans="1:29" s="6" customFormat="1" x14ac:dyDescent="0.2">
      <c r="A76" s="8" t="s">
        <v>92</v>
      </c>
      <c r="B76" s="57" t="s">
        <v>93</v>
      </c>
      <c r="C76" s="91">
        <v>5</v>
      </c>
      <c r="D76" s="91">
        <v>25000</v>
      </c>
      <c r="E76" s="91">
        <v>68</v>
      </c>
      <c r="F76" s="91">
        <v>600500</v>
      </c>
      <c r="G76" s="91">
        <v>0</v>
      </c>
      <c r="H76" s="91">
        <v>0</v>
      </c>
      <c r="I76" s="91">
        <v>751</v>
      </c>
      <c r="J76" s="91">
        <v>2004050</v>
      </c>
      <c r="K76" s="91">
        <v>0</v>
      </c>
      <c r="L76" s="91">
        <v>0</v>
      </c>
      <c r="M76" s="91">
        <v>1</v>
      </c>
      <c r="N76" s="92">
        <v>30000</v>
      </c>
      <c r="O76" s="92">
        <v>41</v>
      </c>
      <c r="P76" s="92">
        <v>820000</v>
      </c>
      <c r="Q76" s="92">
        <v>13</v>
      </c>
      <c r="R76" s="92">
        <v>360000</v>
      </c>
      <c r="S76" s="92">
        <v>20899</v>
      </c>
      <c r="T76" s="99">
        <v>324264</v>
      </c>
      <c r="U76" s="99">
        <v>12885</v>
      </c>
      <c r="V76" s="99">
        <v>0</v>
      </c>
      <c r="W76" s="92">
        <v>31510893</v>
      </c>
      <c r="X76" s="92">
        <v>0</v>
      </c>
      <c r="Y76" s="92">
        <v>0</v>
      </c>
      <c r="AA76" s="69"/>
      <c r="AC76" s="69"/>
    </row>
    <row r="77" spans="1:29" x14ac:dyDescent="0.2">
      <c r="A77" s="11" t="s">
        <v>51</v>
      </c>
      <c r="B77" s="57" t="s">
        <v>4</v>
      </c>
      <c r="C77" s="91">
        <v>12</v>
      </c>
      <c r="D77" s="91">
        <v>120000</v>
      </c>
      <c r="E77" s="91">
        <v>0</v>
      </c>
      <c r="F77" s="91">
        <v>0</v>
      </c>
      <c r="G77" s="91">
        <v>0</v>
      </c>
      <c r="H77" s="91">
        <v>0</v>
      </c>
      <c r="I77" s="91">
        <v>14</v>
      </c>
      <c r="J77" s="91">
        <v>18000</v>
      </c>
      <c r="K77" s="91">
        <v>0</v>
      </c>
      <c r="L77" s="91">
        <v>0</v>
      </c>
      <c r="M77" s="91">
        <v>2</v>
      </c>
      <c r="N77" s="92">
        <v>183750</v>
      </c>
      <c r="O77" s="92">
        <v>36</v>
      </c>
      <c r="P77" s="92">
        <v>565000</v>
      </c>
      <c r="Q77" s="92">
        <v>13</v>
      </c>
      <c r="R77" s="92">
        <v>182000</v>
      </c>
      <c r="S77" s="92">
        <v>0</v>
      </c>
      <c r="T77" s="99">
        <v>0</v>
      </c>
      <c r="U77" s="99">
        <v>2436</v>
      </c>
      <c r="V77" s="99">
        <v>2436</v>
      </c>
      <c r="W77" s="92">
        <v>2436000</v>
      </c>
      <c r="X77" s="92">
        <v>0</v>
      </c>
      <c r="Y77" s="92">
        <v>0</v>
      </c>
      <c r="AA77" s="70"/>
      <c r="AB77" s="70"/>
      <c r="AC77" s="70"/>
    </row>
    <row r="78" spans="1:29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17</v>
      </c>
      <c r="J78" s="91">
        <v>118417</v>
      </c>
      <c r="K78" s="91">
        <v>0</v>
      </c>
      <c r="L78" s="91">
        <v>0</v>
      </c>
      <c r="M78" s="91">
        <v>0</v>
      </c>
      <c r="N78" s="92">
        <v>0</v>
      </c>
      <c r="O78" s="92">
        <v>27</v>
      </c>
      <c r="P78" s="92">
        <v>540000</v>
      </c>
      <c r="Q78" s="92">
        <v>0</v>
      </c>
      <c r="R78" s="92">
        <v>0</v>
      </c>
      <c r="S78" s="92">
        <v>0</v>
      </c>
      <c r="T78" s="99">
        <v>0</v>
      </c>
      <c r="U78" s="99">
        <v>3149</v>
      </c>
      <c r="V78" s="99">
        <v>3149</v>
      </c>
      <c r="W78" s="92">
        <v>4715000</v>
      </c>
      <c r="X78" s="92">
        <v>0</v>
      </c>
      <c r="Y78" s="92">
        <v>0</v>
      </c>
      <c r="AA78" s="70"/>
      <c r="AB78" s="70"/>
      <c r="AC78" s="70"/>
    </row>
    <row r="79" spans="1:29" x14ac:dyDescent="0.2">
      <c r="A79" s="11" t="s">
        <v>53</v>
      </c>
      <c r="B79" s="57" t="s">
        <v>6</v>
      </c>
      <c r="C79" s="91">
        <v>3</v>
      </c>
      <c r="D79" s="91">
        <v>15000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0</v>
      </c>
      <c r="N79" s="92">
        <v>0</v>
      </c>
      <c r="O79" s="92">
        <v>37</v>
      </c>
      <c r="P79" s="92">
        <v>755000</v>
      </c>
      <c r="Q79" s="92">
        <v>0</v>
      </c>
      <c r="R79" s="92">
        <v>0</v>
      </c>
      <c r="S79" s="92">
        <v>0</v>
      </c>
      <c r="T79" s="99">
        <v>0</v>
      </c>
      <c r="U79" s="99">
        <v>4169</v>
      </c>
      <c r="V79" s="99">
        <v>6307</v>
      </c>
      <c r="W79" s="92">
        <v>5494055</v>
      </c>
      <c r="X79" s="92">
        <v>0</v>
      </c>
      <c r="Y79" s="92">
        <v>0</v>
      </c>
      <c r="AA79" s="70"/>
      <c r="AB79" s="70"/>
      <c r="AC79" s="70"/>
    </row>
    <row r="80" spans="1:29" x14ac:dyDescent="0.2">
      <c r="A80" s="11" t="s">
        <v>54</v>
      </c>
      <c r="B80" s="57" t="s">
        <v>7</v>
      </c>
      <c r="C80" s="91">
        <v>60</v>
      </c>
      <c r="D80" s="91">
        <v>120000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0</v>
      </c>
      <c r="L80" s="91">
        <v>0</v>
      </c>
      <c r="M80" s="91">
        <v>1</v>
      </c>
      <c r="N80" s="92">
        <v>30000</v>
      </c>
      <c r="O80" s="92">
        <v>44</v>
      </c>
      <c r="P80" s="92">
        <v>895000</v>
      </c>
      <c r="Q80" s="92">
        <v>0</v>
      </c>
      <c r="R80" s="92">
        <v>0</v>
      </c>
      <c r="S80" s="92">
        <v>0</v>
      </c>
      <c r="T80" s="99">
        <v>0</v>
      </c>
      <c r="U80" s="99">
        <v>11852</v>
      </c>
      <c r="V80" s="99">
        <v>11852</v>
      </c>
      <c r="W80" s="92">
        <v>11852000</v>
      </c>
      <c r="X80" s="92">
        <v>0</v>
      </c>
      <c r="Y80" s="92">
        <v>0</v>
      </c>
      <c r="AA80" s="70"/>
      <c r="AB80" s="70"/>
      <c r="AC80" s="70"/>
    </row>
    <row r="81" spans="1:29" x14ac:dyDescent="0.2">
      <c r="A81" s="11" t="s">
        <v>55</v>
      </c>
      <c r="B81" s="57" t="s">
        <v>8</v>
      </c>
      <c r="C81" s="91">
        <v>1</v>
      </c>
      <c r="D81" s="91">
        <v>10000</v>
      </c>
      <c r="E81" s="91">
        <v>9</v>
      </c>
      <c r="F81" s="91">
        <v>94500</v>
      </c>
      <c r="G81" s="91">
        <v>3</v>
      </c>
      <c r="H81" s="91">
        <v>4500</v>
      </c>
      <c r="I81" s="91">
        <v>42</v>
      </c>
      <c r="J81" s="91">
        <v>24000</v>
      </c>
      <c r="K81" s="91">
        <v>0</v>
      </c>
      <c r="L81" s="91">
        <v>0</v>
      </c>
      <c r="M81" s="91">
        <v>3</v>
      </c>
      <c r="N81" s="92">
        <v>292975</v>
      </c>
      <c r="O81" s="92">
        <v>31</v>
      </c>
      <c r="P81" s="92">
        <v>930000</v>
      </c>
      <c r="Q81" s="92">
        <v>0</v>
      </c>
      <c r="R81" s="92">
        <v>0</v>
      </c>
      <c r="S81" s="92">
        <v>0</v>
      </c>
      <c r="T81" s="99">
        <v>0</v>
      </c>
      <c r="U81" s="99">
        <v>0</v>
      </c>
      <c r="V81" s="99">
        <v>3271</v>
      </c>
      <c r="W81" s="92">
        <v>3414640</v>
      </c>
      <c r="X81" s="92">
        <v>0</v>
      </c>
      <c r="Y81" s="92">
        <v>0</v>
      </c>
      <c r="AB81" s="70"/>
      <c r="AC81" s="70"/>
    </row>
    <row r="82" spans="1:29" x14ac:dyDescent="0.2">
      <c r="A82" s="11" t="s">
        <v>56</v>
      </c>
      <c r="B82" s="57" t="s">
        <v>9</v>
      </c>
      <c r="C82" s="91">
        <v>14</v>
      </c>
      <c r="D82" s="91">
        <v>70000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0</v>
      </c>
      <c r="L82" s="91">
        <v>0</v>
      </c>
      <c r="M82" s="91">
        <v>5</v>
      </c>
      <c r="N82" s="92">
        <v>409800</v>
      </c>
      <c r="O82" s="92">
        <v>51</v>
      </c>
      <c r="P82" s="92">
        <v>650000</v>
      </c>
      <c r="Q82" s="92">
        <v>0</v>
      </c>
      <c r="R82" s="92">
        <v>0</v>
      </c>
      <c r="S82" s="92">
        <v>0</v>
      </c>
      <c r="T82" s="99">
        <v>0</v>
      </c>
      <c r="U82" s="99">
        <v>6237</v>
      </c>
      <c r="V82" s="99">
        <v>12394</v>
      </c>
      <c r="W82" s="92">
        <v>5384335</v>
      </c>
      <c r="X82" s="92">
        <v>0</v>
      </c>
      <c r="Y82" s="92">
        <v>0</v>
      </c>
      <c r="AA82" s="70"/>
      <c r="AB82" s="70"/>
      <c r="AC82" s="70"/>
    </row>
    <row r="83" spans="1:29" x14ac:dyDescent="0.2">
      <c r="A83" s="11" t="s">
        <v>57</v>
      </c>
      <c r="B83" s="57" t="s">
        <v>10</v>
      </c>
      <c r="C83" s="91">
        <v>3</v>
      </c>
      <c r="D83" s="91">
        <v>18000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0</v>
      </c>
      <c r="N83" s="92">
        <v>0</v>
      </c>
      <c r="O83" s="92">
        <v>28</v>
      </c>
      <c r="P83" s="92">
        <v>297000</v>
      </c>
      <c r="Q83" s="92">
        <v>0</v>
      </c>
      <c r="R83" s="92">
        <v>0</v>
      </c>
      <c r="S83" s="92">
        <v>0</v>
      </c>
      <c r="T83" s="99">
        <v>0</v>
      </c>
      <c r="U83" s="99">
        <v>1763</v>
      </c>
      <c r="V83" s="99">
        <v>1763</v>
      </c>
      <c r="W83" s="92">
        <v>1763000</v>
      </c>
      <c r="X83" s="92">
        <v>0</v>
      </c>
      <c r="Y83" s="92">
        <v>0</v>
      </c>
      <c r="AA83" s="70"/>
      <c r="AB83" s="70"/>
      <c r="AC83" s="70"/>
    </row>
    <row r="84" spans="1:29" x14ac:dyDescent="0.2">
      <c r="A84" s="11" t="s">
        <v>58</v>
      </c>
      <c r="B84" s="57" t="s">
        <v>11</v>
      </c>
      <c r="C84" s="91">
        <v>11</v>
      </c>
      <c r="D84" s="91">
        <v>55000</v>
      </c>
      <c r="E84" s="91">
        <v>45</v>
      </c>
      <c r="F84" s="91">
        <v>479500</v>
      </c>
      <c r="G84" s="91">
        <v>2745</v>
      </c>
      <c r="H84" s="91">
        <v>1522487</v>
      </c>
      <c r="I84" s="91">
        <v>651</v>
      </c>
      <c r="J84" s="91">
        <v>1953000</v>
      </c>
      <c r="K84" s="91">
        <v>0</v>
      </c>
      <c r="L84" s="91">
        <v>0</v>
      </c>
      <c r="M84" s="91">
        <v>1</v>
      </c>
      <c r="N84" s="92">
        <v>30000</v>
      </c>
      <c r="O84" s="92">
        <v>35</v>
      </c>
      <c r="P84" s="92">
        <v>384000</v>
      </c>
      <c r="Q84" s="92">
        <v>6</v>
      </c>
      <c r="R84" s="92">
        <v>160000</v>
      </c>
      <c r="S84" s="92">
        <v>473</v>
      </c>
      <c r="T84" s="99">
        <v>3167300</v>
      </c>
      <c r="U84" s="99">
        <v>6973</v>
      </c>
      <c r="V84" s="99">
        <v>6973</v>
      </c>
      <c r="W84" s="92">
        <v>12788579</v>
      </c>
      <c r="X84" s="92">
        <v>0</v>
      </c>
      <c r="Y84" s="92">
        <v>0</v>
      </c>
    </row>
    <row r="85" spans="1:29" x14ac:dyDescent="0.2">
      <c r="A85" s="11" t="s">
        <v>59</v>
      </c>
      <c r="B85" s="57" t="s">
        <v>12</v>
      </c>
      <c r="C85" s="91">
        <v>7</v>
      </c>
      <c r="D85" s="91">
        <v>35000</v>
      </c>
      <c r="E85" s="91">
        <v>0</v>
      </c>
      <c r="F85" s="91">
        <v>0</v>
      </c>
      <c r="G85" s="91">
        <v>0</v>
      </c>
      <c r="H85" s="91">
        <v>0</v>
      </c>
      <c r="I85" s="91">
        <v>98</v>
      </c>
      <c r="J85" s="91">
        <v>220500</v>
      </c>
      <c r="K85" s="91">
        <v>0</v>
      </c>
      <c r="L85" s="91">
        <v>0</v>
      </c>
      <c r="M85" s="91">
        <v>1</v>
      </c>
      <c r="N85" s="92">
        <v>97000</v>
      </c>
      <c r="O85" s="92">
        <v>13</v>
      </c>
      <c r="P85" s="92">
        <v>260000</v>
      </c>
      <c r="Q85" s="92">
        <v>0</v>
      </c>
      <c r="R85" s="92">
        <v>0</v>
      </c>
      <c r="S85" s="92">
        <v>0</v>
      </c>
      <c r="T85" s="99">
        <v>0</v>
      </c>
      <c r="U85" s="99">
        <v>0</v>
      </c>
      <c r="V85" s="99">
        <v>0</v>
      </c>
      <c r="W85" s="92">
        <v>0</v>
      </c>
      <c r="X85" s="92">
        <v>0</v>
      </c>
      <c r="Y85" s="92">
        <v>0</v>
      </c>
      <c r="AA85" s="70"/>
      <c r="AB85" s="70"/>
      <c r="AC85" s="70"/>
    </row>
    <row r="86" spans="1:29" x14ac:dyDescent="0.2">
      <c r="A86" s="11" t="s">
        <v>60</v>
      </c>
      <c r="B86" s="57" t="s">
        <v>13</v>
      </c>
      <c r="C86" s="107">
        <v>40</v>
      </c>
      <c r="D86" s="107">
        <v>200000</v>
      </c>
      <c r="E86" s="107">
        <v>0</v>
      </c>
      <c r="F86" s="107">
        <v>0</v>
      </c>
      <c r="G86" s="107">
        <v>0</v>
      </c>
      <c r="H86" s="107">
        <v>0</v>
      </c>
      <c r="I86" s="107">
        <v>9</v>
      </c>
      <c r="J86" s="107">
        <v>22500</v>
      </c>
      <c r="K86" s="107">
        <v>0</v>
      </c>
      <c r="L86" s="107">
        <v>0</v>
      </c>
      <c r="M86" s="107">
        <v>1</v>
      </c>
      <c r="N86" s="107">
        <v>70000</v>
      </c>
      <c r="O86" s="92">
        <v>22</v>
      </c>
      <c r="P86" s="92">
        <v>440000</v>
      </c>
      <c r="Q86" s="92">
        <v>0</v>
      </c>
      <c r="R86" s="92">
        <v>0</v>
      </c>
      <c r="S86" s="92">
        <v>0</v>
      </c>
      <c r="T86" s="99">
        <v>0</v>
      </c>
      <c r="U86" s="99">
        <v>7324</v>
      </c>
      <c r="V86" s="99">
        <v>7324</v>
      </c>
      <c r="W86" s="92">
        <v>5860000</v>
      </c>
      <c r="X86" s="92">
        <v>0</v>
      </c>
      <c r="Y86" s="92">
        <v>0</v>
      </c>
    </row>
    <row r="87" spans="1:29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9">
        <v>0</v>
      </c>
      <c r="U87" s="99">
        <v>0</v>
      </c>
      <c r="V87" s="99">
        <v>0</v>
      </c>
      <c r="W87" s="92">
        <v>0</v>
      </c>
      <c r="X87" s="92">
        <v>0</v>
      </c>
      <c r="Y87" s="92">
        <v>0</v>
      </c>
      <c r="AA87" s="70"/>
      <c r="AB87" s="70"/>
      <c r="AC87" s="70"/>
    </row>
    <row r="88" spans="1:29" x14ac:dyDescent="0.2">
      <c r="A88" s="11" t="s">
        <v>62</v>
      </c>
      <c r="B88" s="57" t="s">
        <v>15</v>
      </c>
      <c r="C88" s="91">
        <v>1</v>
      </c>
      <c r="D88" s="91">
        <v>10000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1">
        <v>0</v>
      </c>
      <c r="M88" s="91">
        <v>0</v>
      </c>
      <c r="N88" s="92">
        <v>0</v>
      </c>
      <c r="O88" s="92">
        <v>36</v>
      </c>
      <c r="P88" s="92">
        <v>895000</v>
      </c>
      <c r="Q88" s="92">
        <v>0</v>
      </c>
      <c r="R88" s="92">
        <v>0</v>
      </c>
      <c r="S88" s="92">
        <v>0</v>
      </c>
      <c r="T88" s="99">
        <v>0</v>
      </c>
      <c r="U88" s="99">
        <v>4336</v>
      </c>
      <c r="V88" s="99">
        <v>9172</v>
      </c>
      <c r="W88" s="92">
        <v>12317900</v>
      </c>
      <c r="X88" s="92">
        <v>0</v>
      </c>
      <c r="Y88" s="92">
        <v>0</v>
      </c>
      <c r="AA88" s="70"/>
      <c r="AB88" s="70"/>
      <c r="AC88" s="70"/>
    </row>
    <row r="89" spans="1:29" x14ac:dyDescent="0.2">
      <c r="A89" s="11" t="s">
        <v>63</v>
      </c>
      <c r="B89" s="57" t="s">
        <v>16</v>
      </c>
      <c r="C89" s="91">
        <v>2</v>
      </c>
      <c r="D89" s="91">
        <v>40000</v>
      </c>
      <c r="E89" s="91">
        <v>12</v>
      </c>
      <c r="F89" s="91">
        <v>18000</v>
      </c>
      <c r="G89" s="91">
        <v>1209</v>
      </c>
      <c r="H89" s="91">
        <v>12346000</v>
      </c>
      <c r="I89" s="91">
        <v>78</v>
      </c>
      <c r="J89" s="91">
        <v>234000</v>
      </c>
      <c r="K89" s="91">
        <v>0</v>
      </c>
      <c r="L89" s="91">
        <v>0</v>
      </c>
      <c r="M89" s="91">
        <v>1</v>
      </c>
      <c r="N89" s="92">
        <v>100000</v>
      </c>
      <c r="O89" s="92">
        <v>11</v>
      </c>
      <c r="P89" s="92">
        <v>330000</v>
      </c>
      <c r="Q89" s="92">
        <v>0</v>
      </c>
      <c r="R89" s="92">
        <v>0</v>
      </c>
      <c r="S89" s="92">
        <v>0</v>
      </c>
      <c r="T89" s="99">
        <v>0</v>
      </c>
      <c r="U89" s="99">
        <v>340</v>
      </c>
      <c r="V89" s="99">
        <v>1131</v>
      </c>
      <c r="W89" s="92">
        <v>533500</v>
      </c>
      <c r="X89" s="92">
        <v>0</v>
      </c>
      <c r="Y89" s="92">
        <v>0</v>
      </c>
      <c r="AA89" s="70"/>
      <c r="AB89" s="70"/>
      <c r="AC89" s="70"/>
    </row>
    <row r="90" spans="1:29" x14ac:dyDescent="0.2">
      <c r="A90" s="11" t="s">
        <v>64</v>
      </c>
      <c r="B90" s="57" t="s">
        <v>17</v>
      </c>
      <c r="C90" s="91">
        <v>2</v>
      </c>
      <c r="D90" s="91">
        <v>24000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0</v>
      </c>
      <c r="N90" s="92">
        <v>0</v>
      </c>
      <c r="O90" s="92">
        <v>11</v>
      </c>
      <c r="P90" s="92">
        <v>112000</v>
      </c>
      <c r="Q90" s="92">
        <v>0</v>
      </c>
      <c r="R90" s="92">
        <v>0</v>
      </c>
      <c r="S90" s="92">
        <v>0</v>
      </c>
      <c r="T90" s="99">
        <v>0</v>
      </c>
      <c r="U90" s="99">
        <v>1335</v>
      </c>
      <c r="V90" s="99">
        <v>2515</v>
      </c>
      <c r="W90" s="92">
        <v>6537600</v>
      </c>
      <c r="X90" s="92">
        <v>0</v>
      </c>
      <c r="Y90" s="92">
        <v>0</v>
      </c>
      <c r="AC90" s="70"/>
    </row>
    <row r="91" spans="1:29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0</v>
      </c>
      <c r="T91" s="99">
        <v>0</v>
      </c>
      <c r="U91" s="99">
        <v>282</v>
      </c>
      <c r="V91" s="99">
        <v>282</v>
      </c>
      <c r="W91" s="92">
        <v>846000</v>
      </c>
      <c r="X91" s="92">
        <v>0</v>
      </c>
      <c r="Y91" s="92">
        <v>0</v>
      </c>
    </row>
    <row r="92" spans="1:29" x14ac:dyDescent="0.2">
      <c r="A92" s="12" t="s">
        <v>66</v>
      </c>
      <c r="B92" s="58" t="s">
        <v>19</v>
      </c>
      <c r="C92" s="96">
        <v>18</v>
      </c>
      <c r="D92" s="96">
        <v>36000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7">
        <v>0</v>
      </c>
      <c r="O92" s="97">
        <v>0</v>
      </c>
      <c r="P92" s="97">
        <v>0</v>
      </c>
      <c r="Q92" s="97">
        <v>0</v>
      </c>
      <c r="R92" s="97">
        <v>0</v>
      </c>
      <c r="S92" s="97">
        <v>0</v>
      </c>
      <c r="T92" s="101">
        <v>0</v>
      </c>
      <c r="U92" s="101">
        <v>134</v>
      </c>
      <c r="V92" s="101">
        <v>134</v>
      </c>
      <c r="W92" s="97">
        <v>375000</v>
      </c>
      <c r="X92" s="97">
        <v>0</v>
      </c>
      <c r="Y92" s="97">
        <v>0</v>
      </c>
    </row>
    <row r="93" spans="1:29" x14ac:dyDescent="0.2">
      <c r="A93" s="59" t="s">
        <v>181</v>
      </c>
    </row>
    <row r="94" spans="1:29" x14ac:dyDescent="0.2">
      <c r="A94" t="s">
        <v>0</v>
      </c>
    </row>
    <row r="96" spans="1:29" s="60" customFormat="1" ht="20.45" customHeight="1" x14ac:dyDescent="0.2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</row>
    <row r="97" spans="1:25" s="60" customFormat="1" ht="19.5" x14ac:dyDescent="0.2">
      <c r="A97" s="86" t="s">
        <v>113</v>
      </c>
    </row>
    <row r="98" spans="1:25" s="8" customFormat="1" ht="37.15" customHeight="1" x14ac:dyDescent="0.2">
      <c r="A98" s="133" t="s">
        <v>193</v>
      </c>
      <c r="B98" s="134"/>
      <c r="C98" s="139" t="s">
        <v>131</v>
      </c>
      <c r="D98" s="139"/>
      <c r="E98" s="139" t="s">
        <v>132</v>
      </c>
      <c r="F98" s="139"/>
      <c r="G98" s="139" t="s">
        <v>133</v>
      </c>
      <c r="H98" s="139"/>
      <c r="I98" s="139" t="s">
        <v>134</v>
      </c>
      <c r="J98" s="139"/>
      <c r="K98" s="139" t="s">
        <v>135</v>
      </c>
      <c r="L98" s="139"/>
      <c r="M98" s="139" t="s">
        <v>136</v>
      </c>
      <c r="N98" s="139"/>
      <c r="O98" s="139" t="s">
        <v>137</v>
      </c>
      <c r="P98" s="139"/>
      <c r="Q98" s="139" t="s">
        <v>139</v>
      </c>
      <c r="R98" s="139"/>
      <c r="S98" s="139" t="s">
        <v>140</v>
      </c>
      <c r="T98" s="139"/>
      <c r="U98" s="140" t="s">
        <v>141</v>
      </c>
      <c r="V98" s="142"/>
      <c r="W98" s="141"/>
      <c r="X98" s="139" t="s">
        <v>142</v>
      </c>
      <c r="Y98" s="140"/>
    </row>
    <row r="99" spans="1:25" s="8" customFormat="1" ht="13.9" customHeight="1" x14ac:dyDescent="0.2">
      <c r="A99" s="135"/>
      <c r="B99" s="136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151</v>
      </c>
      <c r="S99" s="109" t="s">
        <v>48</v>
      </c>
      <c r="T99" s="109" t="s">
        <v>152</v>
      </c>
      <c r="U99" s="109" t="s">
        <v>50</v>
      </c>
      <c r="V99" s="109" t="s">
        <v>48</v>
      </c>
      <c r="W99" s="109" t="s">
        <v>153</v>
      </c>
      <c r="X99" s="109" t="s">
        <v>48</v>
      </c>
      <c r="Y99" s="110" t="s">
        <v>154</v>
      </c>
    </row>
    <row r="100" spans="1:25" s="20" customFormat="1" ht="34.15" customHeight="1" x14ac:dyDescent="0.2">
      <c r="A100" s="137"/>
      <c r="B100" s="138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1</v>
      </c>
      <c r="V100" s="80" t="s">
        <v>43</v>
      </c>
      <c r="W100" s="80" t="s">
        <v>42</v>
      </c>
      <c r="X100" s="80" t="s">
        <v>43</v>
      </c>
      <c r="Y100" s="51" t="s">
        <v>42</v>
      </c>
    </row>
    <row r="101" spans="1:25" s="6" customFormat="1" x14ac:dyDescent="0.2">
      <c r="A101" s="79" t="s">
        <v>96</v>
      </c>
      <c r="B101" s="56" t="s">
        <v>3</v>
      </c>
      <c r="C101" s="111">
        <v>262</v>
      </c>
      <c r="D101" s="111">
        <v>2062400</v>
      </c>
      <c r="E101" s="111">
        <v>145</v>
      </c>
      <c r="F101" s="111">
        <v>1524350</v>
      </c>
      <c r="G101" s="111">
        <v>10</v>
      </c>
      <c r="H101" s="111">
        <v>104356</v>
      </c>
      <c r="I101" s="111">
        <v>5980</v>
      </c>
      <c r="J101" s="111">
        <v>15841051</v>
      </c>
      <c r="K101" s="111">
        <v>77</v>
      </c>
      <c r="L101" s="111">
        <v>57750</v>
      </c>
      <c r="M101" s="111">
        <v>63</v>
      </c>
      <c r="N101" s="104">
        <v>4966293</v>
      </c>
      <c r="O101" s="104">
        <v>926</v>
      </c>
      <c r="P101" s="104">
        <v>23851825</v>
      </c>
      <c r="Q101" s="104">
        <v>70</v>
      </c>
      <c r="R101" s="104">
        <v>1128200</v>
      </c>
      <c r="S101" s="104">
        <v>14328</v>
      </c>
      <c r="T101" s="112">
        <v>8522211</v>
      </c>
      <c r="U101" s="112">
        <v>0</v>
      </c>
      <c r="V101" s="112">
        <v>0</v>
      </c>
      <c r="W101" s="104">
        <v>0</v>
      </c>
      <c r="X101" s="104">
        <v>0</v>
      </c>
      <c r="Y101" s="104">
        <v>0</v>
      </c>
    </row>
    <row r="102" spans="1:25" s="6" customFormat="1" x14ac:dyDescent="0.2">
      <c r="A102" s="8" t="s">
        <v>84</v>
      </c>
      <c r="B102" s="57" t="s">
        <v>85</v>
      </c>
      <c r="C102" s="91">
        <v>0</v>
      </c>
      <c r="D102" s="91">
        <v>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1">
        <v>0</v>
      </c>
      <c r="M102" s="91">
        <v>0</v>
      </c>
      <c r="N102" s="92">
        <v>0</v>
      </c>
      <c r="O102" s="92">
        <v>40</v>
      </c>
      <c r="P102" s="92">
        <v>1125000</v>
      </c>
      <c r="Q102" s="92">
        <v>9</v>
      </c>
      <c r="R102" s="92">
        <v>224400</v>
      </c>
      <c r="S102" s="92">
        <v>0</v>
      </c>
      <c r="T102" s="99">
        <v>0</v>
      </c>
      <c r="U102" s="99">
        <v>0</v>
      </c>
      <c r="V102" s="99">
        <v>0</v>
      </c>
      <c r="W102" s="92">
        <v>0</v>
      </c>
      <c r="X102" s="92">
        <v>0</v>
      </c>
      <c r="Y102" s="92">
        <v>0</v>
      </c>
    </row>
    <row r="103" spans="1:25" s="6" customFormat="1" x14ac:dyDescent="0.2">
      <c r="A103" s="8" t="s">
        <v>86</v>
      </c>
      <c r="B103" s="57" t="s">
        <v>87</v>
      </c>
      <c r="C103" s="91">
        <v>10</v>
      </c>
      <c r="D103" s="91">
        <v>10000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77</v>
      </c>
      <c r="L103" s="91">
        <v>57750</v>
      </c>
      <c r="M103" s="91">
        <v>28</v>
      </c>
      <c r="N103" s="92">
        <v>2080165</v>
      </c>
      <c r="O103" s="92">
        <v>193</v>
      </c>
      <c r="P103" s="92">
        <v>7420000</v>
      </c>
      <c r="Q103" s="92">
        <v>0</v>
      </c>
      <c r="R103" s="92">
        <v>0</v>
      </c>
      <c r="S103" s="92">
        <v>5516</v>
      </c>
      <c r="T103" s="99">
        <v>4743000</v>
      </c>
      <c r="U103" s="99">
        <v>0</v>
      </c>
      <c r="V103" s="99">
        <v>0</v>
      </c>
      <c r="W103" s="92">
        <v>0</v>
      </c>
      <c r="X103" s="92">
        <v>0</v>
      </c>
      <c r="Y103" s="92">
        <v>0</v>
      </c>
    </row>
    <row r="104" spans="1:25" s="6" customFormat="1" x14ac:dyDescent="0.2">
      <c r="A104" s="8" t="s">
        <v>195</v>
      </c>
      <c r="B104" s="57" t="s">
        <v>88</v>
      </c>
      <c r="C104" s="91">
        <v>25</v>
      </c>
      <c r="D104" s="91">
        <v>250000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1">
        <v>0</v>
      </c>
      <c r="M104" s="91">
        <v>0</v>
      </c>
      <c r="N104" s="92">
        <v>0</v>
      </c>
      <c r="O104" s="92">
        <v>0</v>
      </c>
      <c r="P104" s="92">
        <v>0</v>
      </c>
      <c r="Q104" s="92">
        <v>0</v>
      </c>
      <c r="R104" s="92">
        <v>0</v>
      </c>
      <c r="S104" s="92">
        <v>0</v>
      </c>
      <c r="T104" s="99">
        <v>0</v>
      </c>
      <c r="U104" s="99">
        <v>0</v>
      </c>
      <c r="V104" s="99">
        <v>0</v>
      </c>
      <c r="W104" s="92">
        <v>0</v>
      </c>
      <c r="X104" s="92">
        <v>0</v>
      </c>
      <c r="Y104" s="92">
        <v>0</v>
      </c>
    </row>
    <row r="105" spans="1:25" s="6" customFormat="1" x14ac:dyDescent="0.2">
      <c r="A105" s="8" t="s">
        <v>196</v>
      </c>
      <c r="B105" s="57" t="s">
        <v>89</v>
      </c>
      <c r="C105" s="91">
        <v>63</v>
      </c>
      <c r="D105" s="91">
        <v>1140400</v>
      </c>
      <c r="E105" s="91">
        <v>0</v>
      </c>
      <c r="F105" s="91">
        <v>0</v>
      </c>
      <c r="G105" s="91">
        <v>0</v>
      </c>
      <c r="H105" s="91">
        <v>0</v>
      </c>
      <c r="I105" s="91">
        <v>3421</v>
      </c>
      <c r="J105" s="91">
        <v>10262500</v>
      </c>
      <c r="K105" s="91">
        <v>0</v>
      </c>
      <c r="L105" s="91">
        <v>0</v>
      </c>
      <c r="M105" s="91">
        <v>0</v>
      </c>
      <c r="N105" s="92">
        <v>0</v>
      </c>
      <c r="O105" s="92">
        <v>231</v>
      </c>
      <c r="P105" s="92">
        <v>6819600</v>
      </c>
      <c r="Q105" s="92">
        <v>28</v>
      </c>
      <c r="R105" s="92">
        <v>295800</v>
      </c>
      <c r="S105" s="92">
        <v>2</v>
      </c>
      <c r="T105" s="99">
        <v>12000</v>
      </c>
      <c r="U105" s="99">
        <v>0</v>
      </c>
      <c r="V105" s="99">
        <v>0</v>
      </c>
      <c r="W105" s="92">
        <v>0</v>
      </c>
      <c r="X105" s="92">
        <v>0</v>
      </c>
      <c r="Y105" s="92">
        <v>0</v>
      </c>
    </row>
    <row r="106" spans="1:25" s="6" customFormat="1" x14ac:dyDescent="0.2">
      <c r="A106" s="8" t="s">
        <v>90</v>
      </c>
      <c r="B106" s="57" t="s">
        <v>91</v>
      </c>
      <c r="C106" s="91">
        <v>2</v>
      </c>
      <c r="D106" s="91">
        <v>14000</v>
      </c>
      <c r="E106" s="91">
        <v>43</v>
      </c>
      <c r="F106" s="91">
        <v>488000</v>
      </c>
      <c r="G106" s="91">
        <v>0</v>
      </c>
      <c r="H106" s="91">
        <v>0</v>
      </c>
      <c r="I106" s="91">
        <v>916</v>
      </c>
      <c r="J106" s="91">
        <v>732810</v>
      </c>
      <c r="K106" s="91">
        <v>0</v>
      </c>
      <c r="L106" s="91">
        <v>0</v>
      </c>
      <c r="M106" s="91">
        <v>5</v>
      </c>
      <c r="N106" s="92">
        <v>303869</v>
      </c>
      <c r="O106" s="92">
        <v>23</v>
      </c>
      <c r="P106" s="92">
        <v>460000</v>
      </c>
      <c r="Q106" s="92">
        <v>0</v>
      </c>
      <c r="R106" s="92">
        <v>0</v>
      </c>
      <c r="S106" s="92">
        <v>0</v>
      </c>
      <c r="T106" s="99">
        <v>0</v>
      </c>
      <c r="U106" s="99">
        <v>0</v>
      </c>
      <c r="V106" s="99">
        <v>0</v>
      </c>
      <c r="W106" s="92">
        <v>0</v>
      </c>
      <c r="X106" s="92">
        <v>0</v>
      </c>
      <c r="Y106" s="92">
        <v>0</v>
      </c>
    </row>
    <row r="107" spans="1:25" s="6" customFormat="1" x14ac:dyDescent="0.2">
      <c r="A107" s="8" t="s">
        <v>92</v>
      </c>
      <c r="B107" s="57" t="s">
        <v>93</v>
      </c>
      <c r="C107" s="91">
        <v>2</v>
      </c>
      <c r="D107" s="91">
        <v>10000</v>
      </c>
      <c r="E107" s="91">
        <v>52</v>
      </c>
      <c r="F107" s="91">
        <v>458350</v>
      </c>
      <c r="G107" s="91">
        <v>9</v>
      </c>
      <c r="H107" s="91">
        <v>102856</v>
      </c>
      <c r="I107" s="91">
        <v>702</v>
      </c>
      <c r="J107" s="91">
        <v>1832660</v>
      </c>
      <c r="K107" s="91">
        <v>0</v>
      </c>
      <c r="L107" s="91">
        <v>0</v>
      </c>
      <c r="M107" s="91">
        <v>0</v>
      </c>
      <c r="N107" s="92">
        <v>0</v>
      </c>
      <c r="O107" s="92">
        <v>41</v>
      </c>
      <c r="P107" s="92">
        <v>820000</v>
      </c>
      <c r="Q107" s="92">
        <v>6</v>
      </c>
      <c r="R107" s="92">
        <v>160000</v>
      </c>
      <c r="S107" s="92">
        <v>8247</v>
      </c>
      <c r="T107" s="99">
        <v>143551</v>
      </c>
      <c r="U107" s="99">
        <v>0</v>
      </c>
      <c r="V107" s="99">
        <v>0</v>
      </c>
      <c r="W107" s="92">
        <v>0</v>
      </c>
      <c r="X107" s="92">
        <v>0</v>
      </c>
      <c r="Y107" s="92">
        <v>0</v>
      </c>
    </row>
    <row r="108" spans="1:25" x14ac:dyDescent="0.2">
      <c r="A108" s="11" t="s">
        <v>51</v>
      </c>
      <c r="B108" s="57" t="s">
        <v>4</v>
      </c>
      <c r="C108" s="91">
        <v>6</v>
      </c>
      <c r="D108" s="91">
        <v>60000</v>
      </c>
      <c r="E108" s="91">
        <v>0</v>
      </c>
      <c r="F108" s="91">
        <v>0</v>
      </c>
      <c r="G108" s="91">
        <v>0</v>
      </c>
      <c r="H108" s="91">
        <v>0</v>
      </c>
      <c r="I108" s="91">
        <v>23</v>
      </c>
      <c r="J108" s="91">
        <v>25200</v>
      </c>
      <c r="K108" s="91">
        <v>0</v>
      </c>
      <c r="L108" s="91">
        <v>0</v>
      </c>
      <c r="M108" s="91">
        <v>0</v>
      </c>
      <c r="N108" s="92">
        <v>0</v>
      </c>
      <c r="O108" s="92">
        <v>23</v>
      </c>
      <c r="P108" s="92">
        <v>360000</v>
      </c>
      <c r="Q108" s="92">
        <v>11</v>
      </c>
      <c r="R108" s="92">
        <v>132000</v>
      </c>
      <c r="S108" s="92">
        <v>0</v>
      </c>
      <c r="T108" s="99">
        <v>0</v>
      </c>
      <c r="U108" s="99">
        <v>0</v>
      </c>
      <c r="V108" s="99">
        <v>0</v>
      </c>
      <c r="W108" s="92">
        <v>0</v>
      </c>
      <c r="X108" s="92">
        <v>0</v>
      </c>
      <c r="Y108" s="92">
        <v>0</v>
      </c>
    </row>
    <row r="109" spans="1:25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18</v>
      </c>
      <c r="J109" s="91">
        <v>130081</v>
      </c>
      <c r="K109" s="91">
        <v>0</v>
      </c>
      <c r="L109" s="91">
        <v>0</v>
      </c>
      <c r="M109" s="91">
        <v>0</v>
      </c>
      <c r="N109" s="92">
        <v>0</v>
      </c>
      <c r="O109" s="92">
        <v>35</v>
      </c>
      <c r="P109" s="92">
        <v>746000</v>
      </c>
      <c r="Q109" s="92">
        <v>0</v>
      </c>
      <c r="R109" s="92">
        <v>0</v>
      </c>
      <c r="S109" s="92">
        <v>0</v>
      </c>
      <c r="T109" s="99">
        <v>0</v>
      </c>
      <c r="U109" s="99">
        <v>0</v>
      </c>
      <c r="V109" s="99">
        <v>0</v>
      </c>
      <c r="W109" s="92">
        <v>0</v>
      </c>
      <c r="X109" s="92">
        <v>0</v>
      </c>
      <c r="Y109" s="92">
        <v>0</v>
      </c>
    </row>
    <row r="110" spans="1:25" x14ac:dyDescent="0.2">
      <c r="A110" s="11" t="s">
        <v>53</v>
      </c>
      <c r="B110" s="57" t="s">
        <v>6</v>
      </c>
      <c r="C110" s="91">
        <v>5</v>
      </c>
      <c r="D110" s="91">
        <v>25000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1">
        <v>0</v>
      </c>
      <c r="M110" s="91">
        <v>0</v>
      </c>
      <c r="N110" s="92">
        <v>0</v>
      </c>
      <c r="O110" s="92">
        <v>29</v>
      </c>
      <c r="P110" s="92">
        <v>573800</v>
      </c>
      <c r="Q110" s="92">
        <v>0</v>
      </c>
      <c r="R110" s="92">
        <v>0</v>
      </c>
      <c r="S110" s="92">
        <v>0</v>
      </c>
      <c r="T110" s="99">
        <v>0</v>
      </c>
      <c r="U110" s="99">
        <v>0</v>
      </c>
      <c r="V110" s="99">
        <v>0</v>
      </c>
      <c r="W110" s="92">
        <v>0</v>
      </c>
      <c r="X110" s="92">
        <v>0</v>
      </c>
      <c r="Y110" s="92">
        <v>0</v>
      </c>
    </row>
    <row r="111" spans="1:25" x14ac:dyDescent="0.2">
      <c r="A111" s="11" t="s">
        <v>54</v>
      </c>
      <c r="B111" s="57" t="s">
        <v>7</v>
      </c>
      <c r="C111" s="91">
        <v>63</v>
      </c>
      <c r="D111" s="91">
        <v>126000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0</v>
      </c>
      <c r="L111" s="91">
        <v>0</v>
      </c>
      <c r="M111" s="91">
        <v>4</v>
      </c>
      <c r="N111" s="92">
        <v>115515</v>
      </c>
      <c r="O111" s="92">
        <v>38</v>
      </c>
      <c r="P111" s="92">
        <v>755000</v>
      </c>
      <c r="Q111" s="92">
        <v>0</v>
      </c>
      <c r="R111" s="92">
        <v>0</v>
      </c>
      <c r="S111" s="92">
        <v>0</v>
      </c>
      <c r="T111" s="99">
        <v>0</v>
      </c>
      <c r="U111" s="99">
        <v>0</v>
      </c>
      <c r="V111" s="99">
        <v>0</v>
      </c>
      <c r="W111" s="92">
        <v>0</v>
      </c>
      <c r="X111" s="92">
        <v>0</v>
      </c>
      <c r="Y111" s="92">
        <v>0</v>
      </c>
    </row>
    <row r="112" spans="1:25" x14ac:dyDescent="0.2">
      <c r="A112" s="11" t="s">
        <v>55</v>
      </c>
      <c r="B112" s="57" t="s">
        <v>8</v>
      </c>
      <c r="C112" s="91">
        <v>4</v>
      </c>
      <c r="D112" s="91">
        <v>40000</v>
      </c>
      <c r="E112" s="91">
        <v>6</v>
      </c>
      <c r="F112" s="91">
        <v>60000</v>
      </c>
      <c r="G112" s="91">
        <v>1</v>
      </c>
      <c r="H112" s="91">
        <v>1500</v>
      </c>
      <c r="I112" s="91">
        <v>36</v>
      </c>
      <c r="J112" s="91">
        <v>72000</v>
      </c>
      <c r="K112" s="91">
        <v>0</v>
      </c>
      <c r="L112" s="91">
        <v>0</v>
      </c>
      <c r="M112" s="91">
        <v>5</v>
      </c>
      <c r="N112" s="92">
        <v>494200</v>
      </c>
      <c r="O112" s="92">
        <v>35</v>
      </c>
      <c r="P112" s="92">
        <v>1049425</v>
      </c>
      <c r="Q112" s="92">
        <v>0</v>
      </c>
      <c r="R112" s="92">
        <v>0</v>
      </c>
      <c r="S112" s="92">
        <v>0</v>
      </c>
      <c r="T112" s="99">
        <v>0</v>
      </c>
      <c r="U112" s="99">
        <v>0</v>
      </c>
      <c r="V112" s="99">
        <v>0</v>
      </c>
      <c r="W112" s="92">
        <v>0</v>
      </c>
      <c r="X112" s="92">
        <v>0</v>
      </c>
      <c r="Y112" s="92">
        <v>0</v>
      </c>
    </row>
    <row r="113" spans="1:25" x14ac:dyDescent="0.2">
      <c r="A113" s="11" t="s">
        <v>56</v>
      </c>
      <c r="B113" s="57" t="s">
        <v>9</v>
      </c>
      <c r="C113" s="91">
        <v>18</v>
      </c>
      <c r="D113" s="91">
        <v>90000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0</v>
      </c>
      <c r="L113" s="91">
        <v>0</v>
      </c>
      <c r="M113" s="91">
        <v>7</v>
      </c>
      <c r="N113" s="92">
        <v>698344</v>
      </c>
      <c r="O113" s="92">
        <v>45</v>
      </c>
      <c r="P113" s="92">
        <v>526000</v>
      </c>
      <c r="Q113" s="92">
        <v>0</v>
      </c>
      <c r="R113" s="92">
        <v>0</v>
      </c>
      <c r="S113" s="92">
        <v>0</v>
      </c>
      <c r="T113" s="99">
        <v>0</v>
      </c>
      <c r="U113" s="99">
        <v>0</v>
      </c>
      <c r="V113" s="99">
        <v>0</v>
      </c>
      <c r="W113" s="92">
        <v>0</v>
      </c>
      <c r="X113" s="92">
        <v>0</v>
      </c>
      <c r="Y113" s="92">
        <v>0</v>
      </c>
    </row>
    <row r="114" spans="1:25" x14ac:dyDescent="0.2">
      <c r="A114" s="11" t="s">
        <v>57</v>
      </c>
      <c r="B114" s="57" t="s">
        <v>10</v>
      </c>
      <c r="C114" s="91">
        <v>0</v>
      </c>
      <c r="D114" s="91">
        <v>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1">
        <v>0</v>
      </c>
      <c r="M114" s="91">
        <v>0</v>
      </c>
      <c r="N114" s="92">
        <v>0</v>
      </c>
      <c r="O114" s="92">
        <v>49</v>
      </c>
      <c r="P114" s="92">
        <v>504000</v>
      </c>
      <c r="Q114" s="92">
        <v>0</v>
      </c>
      <c r="R114" s="92">
        <v>0</v>
      </c>
      <c r="S114" s="92">
        <v>0</v>
      </c>
      <c r="T114" s="99">
        <v>0</v>
      </c>
      <c r="U114" s="99">
        <v>0</v>
      </c>
      <c r="V114" s="99">
        <v>0</v>
      </c>
      <c r="W114" s="92">
        <v>0</v>
      </c>
      <c r="X114" s="92">
        <v>0</v>
      </c>
      <c r="Y114" s="92">
        <v>0</v>
      </c>
    </row>
    <row r="115" spans="1:25" x14ac:dyDescent="0.2">
      <c r="A115" s="11" t="s">
        <v>58</v>
      </c>
      <c r="B115" s="57" t="s">
        <v>11</v>
      </c>
      <c r="C115" s="91">
        <v>12</v>
      </c>
      <c r="D115" s="91">
        <v>60000</v>
      </c>
      <c r="E115" s="91">
        <v>44</v>
      </c>
      <c r="F115" s="91">
        <v>518000</v>
      </c>
      <c r="G115" s="91">
        <v>0</v>
      </c>
      <c r="H115" s="91">
        <v>0</v>
      </c>
      <c r="I115" s="91">
        <v>684</v>
      </c>
      <c r="J115" s="91">
        <v>2338800</v>
      </c>
      <c r="K115" s="91">
        <v>0</v>
      </c>
      <c r="L115" s="91">
        <v>0</v>
      </c>
      <c r="M115" s="91">
        <v>10</v>
      </c>
      <c r="N115" s="92">
        <v>1020000</v>
      </c>
      <c r="O115" s="92">
        <v>34</v>
      </c>
      <c r="P115" s="92">
        <v>281000</v>
      </c>
      <c r="Q115" s="92">
        <v>16</v>
      </c>
      <c r="R115" s="92">
        <v>316000</v>
      </c>
      <c r="S115" s="92">
        <v>563</v>
      </c>
      <c r="T115" s="99">
        <v>3623660</v>
      </c>
      <c r="U115" s="99">
        <v>0</v>
      </c>
      <c r="V115" s="99">
        <v>0</v>
      </c>
      <c r="W115" s="92">
        <v>0</v>
      </c>
      <c r="X115" s="92">
        <v>0</v>
      </c>
      <c r="Y115" s="92">
        <v>0</v>
      </c>
    </row>
    <row r="116" spans="1:25" x14ac:dyDescent="0.2">
      <c r="A116" s="11" t="s">
        <v>59</v>
      </c>
      <c r="B116" s="57" t="s">
        <v>12</v>
      </c>
      <c r="C116" s="91">
        <v>17</v>
      </c>
      <c r="D116" s="91">
        <v>85000</v>
      </c>
      <c r="E116" s="91">
        <v>0</v>
      </c>
      <c r="F116" s="91">
        <v>0</v>
      </c>
      <c r="G116" s="91">
        <v>0</v>
      </c>
      <c r="H116" s="91">
        <v>0</v>
      </c>
      <c r="I116" s="91">
        <v>102</v>
      </c>
      <c r="J116" s="91">
        <v>213000</v>
      </c>
      <c r="K116" s="91">
        <v>0</v>
      </c>
      <c r="L116" s="91">
        <v>0</v>
      </c>
      <c r="M116" s="91">
        <v>1</v>
      </c>
      <c r="N116" s="92">
        <v>97000</v>
      </c>
      <c r="O116" s="92">
        <v>0</v>
      </c>
      <c r="P116" s="92">
        <v>0</v>
      </c>
      <c r="Q116" s="92">
        <v>0</v>
      </c>
      <c r="R116" s="92">
        <v>0</v>
      </c>
      <c r="S116" s="92">
        <v>0</v>
      </c>
      <c r="T116" s="99">
        <v>0</v>
      </c>
      <c r="U116" s="99">
        <v>0</v>
      </c>
      <c r="V116" s="99">
        <v>0</v>
      </c>
      <c r="W116" s="92">
        <v>0</v>
      </c>
      <c r="X116" s="92">
        <v>0</v>
      </c>
      <c r="Y116" s="92">
        <v>0</v>
      </c>
    </row>
    <row r="117" spans="1:25" x14ac:dyDescent="0.2">
      <c r="A117" s="11" t="s">
        <v>60</v>
      </c>
      <c r="B117" s="57" t="s">
        <v>13</v>
      </c>
      <c r="C117" s="107">
        <v>18</v>
      </c>
      <c r="D117" s="107">
        <v>90000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0</v>
      </c>
      <c r="L117" s="107">
        <v>0</v>
      </c>
      <c r="M117" s="107">
        <v>0</v>
      </c>
      <c r="N117" s="107">
        <v>0</v>
      </c>
      <c r="O117" s="92">
        <v>51</v>
      </c>
      <c r="P117" s="92">
        <v>1020000</v>
      </c>
      <c r="Q117" s="92">
        <v>0</v>
      </c>
      <c r="R117" s="92">
        <v>0</v>
      </c>
      <c r="S117" s="92">
        <v>0</v>
      </c>
      <c r="T117" s="99">
        <v>0</v>
      </c>
      <c r="U117" s="99">
        <v>0</v>
      </c>
      <c r="V117" s="99">
        <v>0</v>
      </c>
      <c r="W117" s="92">
        <v>0</v>
      </c>
      <c r="X117" s="92">
        <v>0</v>
      </c>
      <c r="Y117" s="92">
        <v>0</v>
      </c>
    </row>
    <row r="118" spans="1:25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2</v>
      </c>
      <c r="N118" s="92">
        <v>120000</v>
      </c>
      <c r="O118" s="92">
        <v>0</v>
      </c>
      <c r="P118" s="92">
        <v>0</v>
      </c>
      <c r="Q118" s="92">
        <v>0</v>
      </c>
      <c r="R118" s="92">
        <v>0</v>
      </c>
      <c r="S118" s="92">
        <v>0</v>
      </c>
      <c r="T118" s="99">
        <v>0</v>
      </c>
      <c r="U118" s="99">
        <v>0</v>
      </c>
      <c r="V118" s="99">
        <v>0</v>
      </c>
      <c r="W118" s="92">
        <v>0</v>
      </c>
      <c r="X118" s="92">
        <v>0</v>
      </c>
      <c r="Y118" s="92">
        <v>0</v>
      </c>
    </row>
    <row r="119" spans="1:25" x14ac:dyDescent="0.2">
      <c r="A119" s="11" t="s">
        <v>62</v>
      </c>
      <c r="B119" s="57" t="s">
        <v>15</v>
      </c>
      <c r="C119" s="91">
        <v>0</v>
      </c>
      <c r="D119" s="91">
        <v>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1">
        <v>0</v>
      </c>
      <c r="M119" s="91">
        <v>0</v>
      </c>
      <c r="N119" s="92">
        <v>0</v>
      </c>
      <c r="O119" s="92">
        <v>31</v>
      </c>
      <c r="P119" s="92">
        <v>775000</v>
      </c>
      <c r="Q119" s="92">
        <v>0</v>
      </c>
      <c r="R119" s="92">
        <v>0</v>
      </c>
      <c r="S119" s="92">
        <v>0</v>
      </c>
      <c r="T119" s="99">
        <v>0</v>
      </c>
      <c r="U119" s="99">
        <v>0</v>
      </c>
      <c r="V119" s="99">
        <v>0</v>
      </c>
      <c r="W119" s="92">
        <v>0</v>
      </c>
      <c r="X119" s="92">
        <v>0</v>
      </c>
      <c r="Y119" s="92">
        <v>0</v>
      </c>
    </row>
    <row r="120" spans="1:25" x14ac:dyDescent="0.2">
      <c r="A120" s="11" t="s">
        <v>63</v>
      </c>
      <c r="B120" s="57" t="s">
        <v>16</v>
      </c>
      <c r="C120" s="91">
        <v>1</v>
      </c>
      <c r="D120" s="91">
        <v>20000</v>
      </c>
      <c r="E120" s="91">
        <v>0</v>
      </c>
      <c r="F120" s="91">
        <v>0</v>
      </c>
      <c r="G120" s="91">
        <v>0</v>
      </c>
      <c r="H120" s="91">
        <v>0</v>
      </c>
      <c r="I120" s="91">
        <v>78</v>
      </c>
      <c r="J120" s="91">
        <v>234000</v>
      </c>
      <c r="K120" s="91">
        <v>0</v>
      </c>
      <c r="L120" s="91">
        <v>0</v>
      </c>
      <c r="M120" s="91">
        <v>1</v>
      </c>
      <c r="N120" s="92">
        <v>37200</v>
      </c>
      <c r="O120" s="92">
        <v>17</v>
      </c>
      <c r="P120" s="92">
        <v>500000</v>
      </c>
      <c r="Q120" s="92">
        <v>0</v>
      </c>
      <c r="R120" s="92">
        <v>0</v>
      </c>
      <c r="S120" s="92">
        <v>0</v>
      </c>
      <c r="T120" s="99">
        <v>0</v>
      </c>
      <c r="U120" s="99">
        <v>0</v>
      </c>
      <c r="V120" s="99">
        <v>0</v>
      </c>
      <c r="W120" s="92">
        <v>0</v>
      </c>
      <c r="X120" s="92">
        <v>0</v>
      </c>
      <c r="Y120" s="92">
        <v>0</v>
      </c>
    </row>
    <row r="121" spans="1:25" x14ac:dyDescent="0.2">
      <c r="A121" s="11" t="s">
        <v>64</v>
      </c>
      <c r="B121" s="57" t="s">
        <v>17</v>
      </c>
      <c r="C121" s="91">
        <v>1</v>
      </c>
      <c r="D121" s="91">
        <v>12000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1">
        <v>0</v>
      </c>
      <c r="M121" s="91">
        <v>0</v>
      </c>
      <c r="N121" s="92">
        <v>0</v>
      </c>
      <c r="O121" s="92">
        <v>11</v>
      </c>
      <c r="P121" s="92">
        <v>117000</v>
      </c>
      <c r="Q121" s="92">
        <v>0</v>
      </c>
      <c r="R121" s="92">
        <v>0</v>
      </c>
      <c r="S121" s="92">
        <v>0</v>
      </c>
      <c r="T121" s="99">
        <v>0</v>
      </c>
      <c r="U121" s="99">
        <v>0</v>
      </c>
      <c r="V121" s="99">
        <v>0</v>
      </c>
      <c r="W121" s="92">
        <v>0</v>
      </c>
      <c r="X121" s="92">
        <v>0</v>
      </c>
      <c r="Y121" s="92">
        <v>0</v>
      </c>
    </row>
    <row r="122" spans="1:25" x14ac:dyDescent="0.2">
      <c r="A122" s="11" t="s">
        <v>65</v>
      </c>
      <c r="B122" s="57" t="s">
        <v>18</v>
      </c>
      <c r="C122" s="91">
        <v>0</v>
      </c>
      <c r="D122" s="91">
        <v>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1">
        <v>0</v>
      </c>
      <c r="M122" s="91">
        <v>0</v>
      </c>
      <c r="N122" s="92">
        <v>0</v>
      </c>
      <c r="O122" s="92">
        <v>0</v>
      </c>
      <c r="P122" s="92">
        <v>0</v>
      </c>
      <c r="Q122" s="92">
        <v>0</v>
      </c>
      <c r="R122" s="92">
        <v>0</v>
      </c>
      <c r="S122" s="92">
        <v>0</v>
      </c>
      <c r="T122" s="99">
        <v>0</v>
      </c>
      <c r="U122" s="99">
        <v>0</v>
      </c>
      <c r="V122" s="99">
        <v>0</v>
      </c>
      <c r="W122" s="92">
        <v>0</v>
      </c>
      <c r="X122" s="92">
        <v>0</v>
      </c>
      <c r="Y122" s="92">
        <v>0</v>
      </c>
    </row>
    <row r="123" spans="1:25" x14ac:dyDescent="0.2">
      <c r="A123" s="12" t="s">
        <v>66</v>
      </c>
      <c r="B123" s="58" t="s">
        <v>19</v>
      </c>
      <c r="C123" s="96">
        <v>15</v>
      </c>
      <c r="D123" s="96">
        <v>30000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6">
        <v>0</v>
      </c>
      <c r="M123" s="96">
        <v>0</v>
      </c>
      <c r="N123" s="97">
        <v>0</v>
      </c>
      <c r="O123" s="97">
        <v>0</v>
      </c>
      <c r="P123" s="97">
        <v>0</v>
      </c>
      <c r="Q123" s="97">
        <v>0</v>
      </c>
      <c r="R123" s="97">
        <v>0</v>
      </c>
      <c r="S123" s="97">
        <v>0</v>
      </c>
      <c r="T123" s="101">
        <v>0</v>
      </c>
      <c r="U123" s="101">
        <v>0</v>
      </c>
      <c r="V123" s="101">
        <v>0</v>
      </c>
      <c r="W123" s="97">
        <v>0</v>
      </c>
      <c r="X123" s="97">
        <v>0</v>
      </c>
      <c r="Y123" s="97">
        <v>0</v>
      </c>
    </row>
    <row r="124" spans="1:25" x14ac:dyDescent="0.2">
      <c r="A124" s="59" t="s">
        <v>181</v>
      </c>
    </row>
    <row r="125" spans="1:25" x14ac:dyDescent="0.2">
      <c r="A125" t="s">
        <v>0</v>
      </c>
    </row>
    <row r="127" spans="1:25" s="20" customFormat="1" ht="16.5" customHeight="1" x14ac:dyDescent="0.2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44"/>
      <c r="R127" s="44"/>
      <c r="S127" s="44"/>
      <c r="T127" s="44"/>
      <c r="U127" s="44"/>
      <c r="V127" s="44"/>
      <c r="W127" s="44"/>
      <c r="X127" s="44"/>
      <c r="Y127" s="44"/>
    </row>
    <row r="128" spans="1:25" s="60" customFormat="1" ht="19.5" x14ac:dyDescent="0.2">
      <c r="A128" s="86" t="s">
        <v>112</v>
      </c>
      <c r="B128" s="63"/>
    </row>
    <row r="129" spans="1:25" s="8" customFormat="1" ht="37.15" customHeight="1" x14ac:dyDescent="0.2">
      <c r="A129" s="133" t="s">
        <v>193</v>
      </c>
      <c r="B129" s="134"/>
      <c r="C129" s="139" t="s">
        <v>131</v>
      </c>
      <c r="D129" s="139"/>
      <c r="E129" s="139" t="s">
        <v>132</v>
      </c>
      <c r="F129" s="139"/>
      <c r="G129" s="139" t="s">
        <v>133</v>
      </c>
      <c r="H129" s="139"/>
      <c r="I129" s="139" t="s">
        <v>134</v>
      </c>
      <c r="J129" s="139"/>
      <c r="K129" s="139" t="s">
        <v>135</v>
      </c>
      <c r="L129" s="139"/>
      <c r="M129" s="139" t="s">
        <v>136</v>
      </c>
      <c r="N129" s="139"/>
      <c r="O129" s="139" t="s">
        <v>137</v>
      </c>
      <c r="P129" s="139"/>
      <c r="Q129" s="139" t="s">
        <v>139</v>
      </c>
      <c r="R129" s="139"/>
      <c r="S129" s="139" t="s">
        <v>140</v>
      </c>
      <c r="T129" s="139"/>
      <c r="U129" s="140" t="s">
        <v>141</v>
      </c>
      <c r="V129" s="142"/>
      <c r="W129" s="141"/>
      <c r="X129" s="139" t="s">
        <v>142</v>
      </c>
      <c r="Y129" s="140"/>
    </row>
    <row r="130" spans="1:25" s="8" customFormat="1" ht="13.9" customHeight="1" x14ac:dyDescent="0.2">
      <c r="A130" s="135"/>
      <c r="B130" s="136"/>
      <c r="C130" s="109" t="s">
        <v>47</v>
      </c>
      <c r="D130" s="109" t="s">
        <v>143</v>
      </c>
      <c r="E130" s="109" t="s">
        <v>49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09" t="s">
        <v>48</v>
      </c>
      <c r="L130" s="109" t="s">
        <v>147</v>
      </c>
      <c r="M130" s="109" t="s">
        <v>48</v>
      </c>
      <c r="N130" s="109" t="s">
        <v>148</v>
      </c>
      <c r="O130" s="109" t="s">
        <v>48</v>
      </c>
      <c r="P130" s="109" t="s">
        <v>149</v>
      </c>
      <c r="Q130" s="109" t="s">
        <v>48</v>
      </c>
      <c r="R130" s="109" t="s">
        <v>151</v>
      </c>
      <c r="S130" s="109" t="s">
        <v>48</v>
      </c>
      <c r="T130" s="109" t="s">
        <v>152</v>
      </c>
      <c r="U130" s="109" t="s">
        <v>50</v>
      </c>
      <c r="V130" s="109" t="s">
        <v>48</v>
      </c>
      <c r="W130" s="109" t="s">
        <v>153</v>
      </c>
      <c r="X130" s="109" t="s">
        <v>48</v>
      </c>
      <c r="Y130" s="110" t="s">
        <v>154</v>
      </c>
    </row>
    <row r="131" spans="1:25" s="20" customFormat="1" ht="34.15" customHeight="1" x14ac:dyDescent="0.2">
      <c r="A131" s="137"/>
      <c r="B131" s="138"/>
      <c r="C131" s="80" t="s">
        <v>43</v>
      </c>
      <c r="D131" s="80" t="s">
        <v>42</v>
      </c>
      <c r="E131" s="80" t="s">
        <v>44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43</v>
      </c>
      <c r="L131" s="80" t="s">
        <v>42</v>
      </c>
      <c r="M131" s="80" t="s">
        <v>43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43</v>
      </c>
      <c r="T131" s="80" t="s">
        <v>42</v>
      </c>
      <c r="U131" s="80" t="s">
        <v>1</v>
      </c>
      <c r="V131" s="80" t="s">
        <v>43</v>
      </c>
      <c r="W131" s="80" t="s">
        <v>42</v>
      </c>
      <c r="X131" s="80" t="s">
        <v>43</v>
      </c>
      <c r="Y131" s="51" t="s">
        <v>42</v>
      </c>
    </row>
    <row r="132" spans="1:25" s="6" customFormat="1" x14ac:dyDescent="0.2">
      <c r="A132" s="79" t="s">
        <v>96</v>
      </c>
      <c r="B132" s="56" t="s">
        <v>3</v>
      </c>
      <c r="C132" s="111">
        <v>343</v>
      </c>
      <c r="D132" s="111">
        <v>2961400</v>
      </c>
      <c r="E132" s="111">
        <v>163</v>
      </c>
      <c r="F132" s="111">
        <v>1708740</v>
      </c>
      <c r="G132" s="111">
        <v>4774</v>
      </c>
      <c r="H132" s="111">
        <v>18059683</v>
      </c>
      <c r="I132" s="111">
        <v>4875</v>
      </c>
      <c r="J132" s="111">
        <v>13047110</v>
      </c>
      <c r="K132" s="111">
        <v>122</v>
      </c>
      <c r="L132" s="111">
        <v>91500</v>
      </c>
      <c r="M132" s="111">
        <v>54</v>
      </c>
      <c r="N132" s="104">
        <v>3427909</v>
      </c>
      <c r="O132" s="104">
        <v>898</v>
      </c>
      <c r="P132" s="104">
        <v>21448197</v>
      </c>
      <c r="Q132" s="104">
        <v>97</v>
      </c>
      <c r="R132" s="104">
        <v>1299100</v>
      </c>
      <c r="S132" s="104">
        <v>43574</v>
      </c>
      <c r="T132" s="112">
        <v>47321272</v>
      </c>
      <c r="U132" s="112">
        <v>211140</v>
      </c>
      <c r="V132" s="112">
        <v>231080</v>
      </c>
      <c r="W132" s="104">
        <v>257154652</v>
      </c>
      <c r="X132" s="104">
        <v>0</v>
      </c>
      <c r="Y132" s="104">
        <v>0</v>
      </c>
    </row>
    <row r="133" spans="1:25" s="6" customFormat="1" x14ac:dyDescent="0.2">
      <c r="A133" s="8" t="s">
        <v>84</v>
      </c>
      <c r="B133" s="57" t="s">
        <v>85</v>
      </c>
      <c r="C133" s="91">
        <v>0</v>
      </c>
      <c r="D133" s="91">
        <v>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1">
        <v>0</v>
      </c>
      <c r="M133" s="91">
        <v>0</v>
      </c>
      <c r="N133" s="92">
        <v>0</v>
      </c>
      <c r="O133" s="92">
        <v>33</v>
      </c>
      <c r="P133" s="92">
        <v>905000</v>
      </c>
      <c r="Q133" s="92">
        <v>9</v>
      </c>
      <c r="R133" s="92">
        <v>183600</v>
      </c>
      <c r="S133" s="92">
        <v>0</v>
      </c>
      <c r="T133" s="99">
        <v>0</v>
      </c>
      <c r="U133" s="99">
        <v>17446</v>
      </c>
      <c r="V133" s="99">
        <v>47286</v>
      </c>
      <c r="W133" s="92">
        <v>8629166</v>
      </c>
      <c r="X133" s="92">
        <v>0</v>
      </c>
      <c r="Y133" s="92">
        <v>0</v>
      </c>
    </row>
    <row r="134" spans="1:25" s="6" customFormat="1" x14ac:dyDescent="0.2">
      <c r="A134" s="8" t="s">
        <v>86</v>
      </c>
      <c r="B134" s="57" t="s">
        <v>87</v>
      </c>
      <c r="C134" s="91">
        <v>16</v>
      </c>
      <c r="D134" s="91">
        <v>16000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122</v>
      </c>
      <c r="L134" s="91">
        <v>91500</v>
      </c>
      <c r="M134" s="91">
        <v>35</v>
      </c>
      <c r="N134" s="92">
        <v>2344585</v>
      </c>
      <c r="O134" s="92">
        <v>174</v>
      </c>
      <c r="P134" s="92">
        <v>6585000</v>
      </c>
      <c r="Q134" s="92">
        <v>1</v>
      </c>
      <c r="R134" s="92">
        <v>16500</v>
      </c>
      <c r="S134" s="92">
        <v>3484</v>
      </c>
      <c r="T134" s="99">
        <v>4754500</v>
      </c>
      <c r="U134" s="99">
        <v>21243</v>
      </c>
      <c r="V134" s="99">
        <v>21243</v>
      </c>
      <c r="W134" s="92">
        <v>36951500</v>
      </c>
      <c r="X134" s="92">
        <v>0</v>
      </c>
      <c r="Y134" s="92">
        <v>0</v>
      </c>
    </row>
    <row r="135" spans="1:25" s="6" customFormat="1" x14ac:dyDescent="0.2">
      <c r="A135" s="8" t="s">
        <v>195</v>
      </c>
      <c r="B135" s="57" t="s">
        <v>88</v>
      </c>
      <c r="C135" s="91">
        <v>39</v>
      </c>
      <c r="D135" s="91">
        <v>390000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1">
        <v>0</v>
      </c>
      <c r="M135" s="91">
        <v>0</v>
      </c>
      <c r="N135" s="92">
        <v>0</v>
      </c>
      <c r="O135" s="92">
        <v>0</v>
      </c>
      <c r="P135" s="92">
        <v>0</v>
      </c>
      <c r="Q135" s="92">
        <v>0</v>
      </c>
      <c r="R135" s="92">
        <v>0</v>
      </c>
      <c r="S135" s="92">
        <v>0</v>
      </c>
      <c r="T135" s="99">
        <v>0</v>
      </c>
      <c r="U135" s="99">
        <v>12205</v>
      </c>
      <c r="V135" s="99">
        <v>12205</v>
      </c>
      <c r="W135" s="92">
        <v>24415500</v>
      </c>
      <c r="X135" s="92">
        <v>0</v>
      </c>
      <c r="Y135" s="92">
        <v>0</v>
      </c>
    </row>
    <row r="136" spans="1:25" s="6" customFormat="1" x14ac:dyDescent="0.2">
      <c r="A136" s="8" t="s">
        <v>196</v>
      </c>
      <c r="B136" s="57" t="s">
        <v>89</v>
      </c>
      <c r="C136" s="91">
        <v>97</v>
      </c>
      <c r="D136" s="91">
        <v>1778400</v>
      </c>
      <c r="E136" s="91">
        <v>0</v>
      </c>
      <c r="F136" s="91">
        <v>0</v>
      </c>
      <c r="G136" s="91">
        <v>0</v>
      </c>
      <c r="H136" s="91">
        <v>0</v>
      </c>
      <c r="I136" s="91">
        <v>2657</v>
      </c>
      <c r="J136" s="91">
        <v>7901500</v>
      </c>
      <c r="K136" s="91">
        <v>0</v>
      </c>
      <c r="L136" s="91">
        <v>0</v>
      </c>
      <c r="M136" s="91">
        <v>0</v>
      </c>
      <c r="N136" s="92">
        <v>0</v>
      </c>
      <c r="O136" s="92">
        <v>182</v>
      </c>
      <c r="P136" s="92">
        <v>5366730</v>
      </c>
      <c r="Q136" s="92">
        <v>49</v>
      </c>
      <c r="R136" s="92">
        <v>510000</v>
      </c>
      <c r="S136" s="92">
        <v>12557</v>
      </c>
      <c r="T136" s="99">
        <v>38533000</v>
      </c>
      <c r="U136" s="99">
        <v>59992</v>
      </c>
      <c r="V136" s="99">
        <v>0</v>
      </c>
      <c r="W136" s="92">
        <v>109201000</v>
      </c>
      <c r="X136" s="92">
        <v>0</v>
      </c>
      <c r="Y136" s="92">
        <v>0</v>
      </c>
    </row>
    <row r="137" spans="1:25" s="6" customFormat="1" x14ac:dyDescent="0.2">
      <c r="A137" s="8" t="s">
        <v>90</v>
      </c>
      <c r="B137" s="57" t="s">
        <v>91</v>
      </c>
      <c r="C137" s="91">
        <v>0</v>
      </c>
      <c r="D137" s="91">
        <v>0</v>
      </c>
      <c r="E137" s="91">
        <v>45</v>
      </c>
      <c r="F137" s="91">
        <v>508250</v>
      </c>
      <c r="G137" s="91">
        <v>0</v>
      </c>
      <c r="H137" s="91">
        <v>0</v>
      </c>
      <c r="I137" s="91">
        <v>679</v>
      </c>
      <c r="J137" s="91">
        <v>609600</v>
      </c>
      <c r="K137" s="91">
        <v>0</v>
      </c>
      <c r="L137" s="91">
        <v>0</v>
      </c>
      <c r="M137" s="91">
        <v>3</v>
      </c>
      <c r="N137" s="92">
        <v>190521</v>
      </c>
      <c r="O137" s="92">
        <v>27</v>
      </c>
      <c r="P137" s="92">
        <v>540000</v>
      </c>
      <c r="Q137" s="92">
        <v>0</v>
      </c>
      <c r="R137" s="92">
        <v>0</v>
      </c>
      <c r="S137" s="92">
        <v>0</v>
      </c>
      <c r="T137" s="99">
        <v>0</v>
      </c>
      <c r="U137" s="99">
        <v>75868</v>
      </c>
      <c r="V137" s="99">
        <v>116185</v>
      </c>
      <c r="W137" s="92">
        <v>45307070</v>
      </c>
      <c r="X137" s="92">
        <v>0</v>
      </c>
      <c r="Y137" s="92">
        <v>0</v>
      </c>
    </row>
    <row r="138" spans="1:25" s="6" customFormat="1" x14ac:dyDescent="0.2">
      <c r="A138" s="8" t="s">
        <v>92</v>
      </c>
      <c r="B138" s="57" t="s">
        <v>93</v>
      </c>
      <c r="C138" s="91">
        <v>5</v>
      </c>
      <c r="D138" s="91">
        <v>25000</v>
      </c>
      <c r="E138" s="91">
        <v>69</v>
      </c>
      <c r="F138" s="91">
        <v>614740</v>
      </c>
      <c r="G138" s="91">
        <v>16</v>
      </c>
      <c r="H138" s="91">
        <v>175995</v>
      </c>
      <c r="I138" s="91">
        <v>593</v>
      </c>
      <c r="J138" s="91">
        <v>1614010</v>
      </c>
      <c r="K138" s="91">
        <v>0</v>
      </c>
      <c r="L138" s="91">
        <v>0</v>
      </c>
      <c r="M138" s="91">
        <v>1</v>
      </c>
      <c r="N138" s="92">
        <v>12453</v>
      </c>
      <c r="O138" s="92">
        <v>27</v>
      </c>
      <c r="P138" s="92">
        <v>540000</v>
      </c>
      <c r="Q138" s="92">
        <v>4</v>
      </c>
      <c r="R138" s="92">
        <v>90000</v>
      </c>
      <c r="S138" s="92">
        <v>26970</v>
      </c>
      <c r="T138" s="99">
        <v>410112</v>
      </c>
      <c r="U138" s="99">
        <v>1</v>
      </c>
      <c r="V138" s="99">
        <v>0</v>
      </c>
      <c r="W138" s="92">
        <v>2000</v>
      </c>
      <c r="X138" s="92">
        <v>0</v>
      </c>
      <c r="Y138" s="92">
        <v>0</v>
      </c>
    </row>
    <row r="139" spans="1:25" x14ac:dyDescent="0.2">
      <c r="A139" s="11" t="s">
        <v>51</v>
      </c>
      <c r="B139" s="57" t="s">
        <v>4</v>
      </c>
      <c r="C139" s="91">
        <v>1</v>
      </c>
      <c r="D139" s="91">
        <v>10000</v>
      </c>
      <c r="E139" s="91">
        <v>0</v>
      </c>
      <c r="F139" s="91">
        <v>0</v>
      </c>
      <c r="G139" s="91">
        <v>0</v>
      </c>
      <c r="H139" s="91">
        <v>0</v>
      </c>
      <c r="I139" s="91">
        <v>27</v>
      </c>
      <c r="J139" s="91">
        <v>28200</v>
      </c>
      <c r="K139" s="91">
        <v>0</v>
      </c>
      <c r="L139" s="91">
        <v>0</v>
      </c>
      <c r="M139" s="91">
        <v>2</v>
      </c>
      <c r="N139" s="92">
        <v>191350</v>
      </c>
      <c r="O139" s="92">
        <v>38</v>
      </c>
      <c r="P139" s="92">
        <v>595000</v>
      </c>
      <c r="Q139" s="92">
        <v>7</v>
      </c>
      <c r="R139" s="92">
        <v>84000</v>
      </c>
      <c r="S139" s="92">
        <v>0</v>
      </c>
      <c r="T139" s="99">
        <v>0</v>
      </c>
      <c r="U139" s="99">
        <v>8</v>
      </c>
      <c r="V139" s="99">
        <v>8</v>
      </c>
      <c r="W139" s="92">
        <v>8000</v>
      </c>
      <c r="X139" s="92">
        <v>0</v>
      </c>
      <c r="Y139" s="92">
        <v>0</v>
      </c>
    </row>
    <row r="140" spans="1:25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15</v>
      </c>
      <c r="J140" s="91">
        <v>105000</v>
      </c>
      <c r="K140" s="91">
        <v>0</v>
      </c>
      <c r="L140" s="91">
        <v>0</v>
      </c>
      <c r="M140" s="91">
        <v>0</v>
      </c>
      <c r="N140" s="92">
        <v>0</v>
      </c>
      <c r="O140" s="92">
        <v>32</v>
      </c>
      <c r="P140" s="92">
        <v>658000</v>
      </c>
      <c r="Q140" s="92">
        <v>0</v>
      </c>
      <c r="R140" s="92">
        <v>0</v>
      </c>
      <c r="S140" s="92">
        <v>0</v>
      </c>
      <c r="T140" s="99">
        <v>0</v>
      </c>
      <c r="U140" s="99">
        <v>4727</v>
      </c>
      <c r="V140" s="99">
        <v>4727</v>
      </c>
      <c r="W140" s="92">
        <v>6293000</v>
      </c>
      <c r="X140" s="92">
        <v>0</v>
      </c>
      <c r="Y140" s="92">
        <v>0</v>
      </c>
    </row>
    <row r="141" spans="1:25" x14ac:dyDescent="0.2">
      <c r="A141" s="11" t="s">
        <v>53</v>
      </c>
      <c r="B141" s="57" t="s">
        <v>6</v>
      </c>
      <c r="C141" s="91">
        <v>1</v>
      </c>
      <c r="D141" s="91">
        <v>5000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1">
        <v>0</v>
      </c>
      <c r="M141" s="91">
        <v>0</v>
      </c>
      <c r="N141" s="92">
        <v>0</v>
      </c>
      <c r="O141" s="92">
        <v>38</v>
      </c>
      <c r="P141" s="92">
        <v>835000</v>
      </c>
      <c r="Q141" s="92">
        <v>0</v>
      </c>
      <c r="R141" s="92">
        <v>0</v>
      </c>
      <c r="S141" s="92">
        <v>0</v>
      </c>
      <c r="T141" s="99">
        <v>0</v>
      </c>
      <c r="U141" s="99">
        <v>2818</v>
      </c>
      <c r="V141" s="99">
        <v>4435</v>
      </c>
      <c r="W141" s="92">
        <v>2265112</v>
      </c>
      <c r="X141" s="92">
        <v>0</v>
      </c>
      <c r="Y141" s="92">
        <v>0</v>
      </c>
    </row>
    <row r="142" spans="1:25" x14ac:dyDescent="0.2">
      <c r="A142" s="11" t="s">
        <v>54</v>
      </c>
      <c r="B142" s="57" t="s">
        <v>7</v>
      </c>
      <c r="C142" s="91">
        <v>56</v>
      </c>
      <c r="D142" s="91">
        <v>112000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1">
        <v>0</v>
      </c>
      <c r="M142" s="91">
        <v>1</v>
      </c>
      <c r="N142" s="92">
        <v>30000</v>
      </c>
      <c r="O142" s="92">
        <v>43</v>
      </c>
      <c r="P142" s="92">
        <v>850000</v>
      </c>
      <c r="Q142" s="92">
        <v>0</v>
      </c>
      <c r="R142" s="92">
        <v>0</v>
      </c>
      <c r="S142" s="92">
        <v>0</v>
      </c>
      <c r="T142" s="99">
        <v>0</v>
      </c>
      <c r="U142" s="99">
        <v>6163</v>
      </c>
      <c r="V142" s="99">
        <v>6163</v>
      </c>
      <c r="W142" s="92">
        <v>6163000</v>
      </c>
      <c r="X142" s="92">
        <v>0</v>
      </c>
      <c r="Y142" s="92">
        <v>0</v>
      </c>
    </row>
    <row r="143" spans="1:25" x14ac:dyDescent="0.2">
      <c r="A143" s="11" t="s">
        <v>55</v>
      </c>
      <c r="B143" s="57" t="s">
        <v>8</v>
      </c>
      <c r="C143" s="91">
        <v>2</v>
      </c>
      <c r="D143" s="91">
        <v>20000</v>
      </c>
      <c r="E143" s="91">
        <v>7</v>
      </c>
      <c r="F143" s="91">
        <v>78000</v>
      </c>
      <c r="G143" s="91">
        <v>0</v>
      </c>
      <c r="H143" s="91">
        <v>0</v>
      </c>
      <c r="I143" s="91">
        <v>48</v>
      </c>
      <c r="J143" s="91">
        <v>24000</v>
      </c>
      <c r="K143" s="91">
        <v>0</v>
      </c>
      <c r="L143" s="91">
        <v>0</v>
      </c>
      <c r="M143" s="91">
        <v>0</v>
      </c>
      <c r="N143" s="92">
        <v>0</v>
      </c>
      <c r="O143" s="92">
        <v>34</v>
      </c>
      <c r="P143" s="92">
        <v>101636</v>
      </c>
      <c r="Q143" s="92">
        <v>0</v>
      </c>
      <c r="R143" s="92">
        <v>0</v>
      </c>
      <c r="S143" s="92">
        <v>0</v>
      </c>
      <c r="T143" s="99">
        <v>0</v>
      </c>
      <c r="U143" s="99">
        <v>0</v>
      </c>
      <c r="V143" s="99">
        <v>1602</v>
      </c>
      <c r="W143" s="92">
        <v>1672434</v>
      </c>
      <c r="X143" s="92">
        <v>0</v>
      </c>
      <c r="Y143" s="92">
        <v>0</v>
      </c>
    </row>
    <row r="144" spans="1:25" x14ac:dyDescent="0.2">
      <c r="A144" s="11" t="s">
        <v>56</v>
      </c>
      <c r="B144" s="57" t="s">
        <v>9</v>
      </c>
      <c r="C144" s="91">
        <v>15</v>
      </c>
      <c r="D144" s="91">
        <v>75000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0</v>
      </c>
      <c r="L144" s="91">
        <v>0</v>
      </c>
      <c r="M144" s="91">
        <v>1</v>
      </c>
      <c r="N144" s="92">
        <v>100000</v>
      </c>
      <c r="O144" s="92">
        <v>66</v>
      </c>
      <c r="P144" s="92">
        <v>820000</v>
      </c>
      <c r="Q144" s="92">
        <v>0</v>
      </c>
      <c r="R144" s="92">
        <v>0</v>
      </c>
      <c r="S144" s="92">
        <v>0</v>
      </c>
      <c r="T144" s="99">
        <v>0</v>
      </c>
      <c r="U144" s="99">
        <v>853</v>
      </c>
      <c r="V144" s="99">
        <v>1518</v>
      </c>
      <c r="W144" s="92">
        <v>2424900</v>
      </c>
      <c r="X144" s="92">
        <v>0</v>
      </c>
      <c r="Y144" s="92">
        <v>0</v>
      </c>
    </row>
    <row r="145" spans="1:25" x14ac:dyDescent="0.2">
      <c r="A145" s="11" t="s">
        <v>57</v>
      </c>
      <c r="B145" s="57" t="s">
        <v>10</v>
      </c>
      <c r="C145" s="91">
        <v>6</v>
      </c>
      <c r="D145" s="91">
        <v>36000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1">
        <v>0</v>
      </c>
      <c r="M145" s="91">
        <v>0</v>
      </c>
      <c r="N145" s="92">
        <v>0</v>
      </c>
      <c r="O145" s="92">
        <v>27</v>
      </c>
      <c r="P145" s="92">
        <v>274000</v>
      </c>
      <c r="Q145" s="92">
        <v>0</v>
      </c>
      <c r="R145" s="92">
        <v>0</v>
      </c>
      <c r="S145" s="92">
        <v>0</v>
      </c>
      <c r="T145" s="99">
        <v>0</v>
      </c>
      <c r="U145" s="99">
        <v>0</v>
      </c>
      <c r="V145" s="99">
        <v>0</v>
      </c>
      <c r="W145" s="92">
        <v>0</v>
      </c>
      <c r="X145" s="92">
        <v>0</v>
      </c>
      <c r="Y145" s="92">
        <v>0</v>
      </c>
    </row>
    <row r="146" spans="1:25" x14ac:dyDescent="0.2">
      <c r="A146" s="11" t="s">
        <v>58</v>
      </c>
      <c r="B146" s="57" t="s">
        <v>11</v>
      </c>
      <c r="C146" s="91">
        <v>58</v>
      </c>
      <c r="D146" s="91">
        <v>290000</v>
      </c>
      <c r="E146" s="91">
        <v>40</v>
      </c>
      <c r="F146" s="91">
        <v>489750</v>
      </c>
      <c r="G146" s="91">
        <v>2340</v>
      </c>
      <c r="H146" s="91">
        <v>1854088</v>
      </c>
      <c r="I146" s="91">
        <v>684</v>
      </c>
      <c r="J146" s="91">
        <v>2338800</v>
      </c>
      <c r="K146" s="91">
        <v>0</v>
      </c>
      <c r="L146" s="91">
        <v>0</v>
      </c>
      <c r="M146" s="91">
        <v>4</v>
      </c>
      <c r="N146" s="92">
        <v>118000</v>
      </c>
      <c r="O146" s="92">
        <v>38</v>
      </c>
      <c r="P146" s="92">
        <v>309000</v>
      </c>
      <c r="Q146" s="92">
        <v>27</v>
      </c>
      <c r="R146" s="92">
        <v>415000</v>
      </c>
      <c r="S146" s="92">
        <v>563</v>
      </c>
      <c r="T146" s="99">
        <v>3623660</v>
      </c>
      <c r="U146" s="99">
        <v>579</v>
      </c>
      <c r="V146" s="99">
        <v>579</v>
      </c>
      <c r="W146" s="92">
        <v>289500</v>
      </c>
      <c r="X146" s="92">
        <v>0</v>
      </c>
      <c r="Y146" s="92">
        <v>0</v>
      </c>
    </row>
    <row r="147" spans="1:25" x14ac:dyDescent="0.2">
      <c r="A147" s="11" t="s">
        <v>59</v>
      </c>
      <c r="B147" s="57" t="s">
        <v>12</v>
      </c>
      <c r="C147" s="91">
        <v>6</v>
      </c>
      <c r="D147" s="91">
        <v>30000</v>
      </c>
      <c r="E147" s="91">
        <v>0</v>
      </c>
      <c r="F147" s="91">
        <v>0</v>
      </c>
      <c r="G147" s="91">
        <v>0</v>
      </c>
      <c r="H147" s="91">
        <v>0</v>
      </c>
      <c r="I147" s="91">
        <v>93</v>
      </c>
      <c r="J147" s="91">
        <v>189000</v>
      </c>
      <c r="K147" s="91">
        <v>0</v>
      </c>
      <c r="L147" s="91">
        <v>0</v>
      </c>
      <c r="M147" s="91">
        <v>0</v>
      </c>
      <c r="N147" s="92">
        <v>0</v>
      </c>
      <c r="O147" s="92">
        <v>16</v>
      </c>
      <c r="P147" s="92">
        <v>420000</v>
      </c>
      <c r="Q147" s="92">
        <v>0</v>
      </c>
      <c r="R147" s="92">
        <v>0</v>
      </c>
      <c r="S147" s="92">
        <v>0</v>
      </c>
      <c r="T147" s="99">
        <v>0</v>
      </c>
      <c r="U147" s="99">
        <v>0</v>
      </c>
      <c r="V147" s="99">
        <v>0</v>
      </c>
      <c r="W147" s="92">
        <v>0</v>
      </c>
      <c r="X147" s="92">
        <v>0</v>
      </c>
      <c r="Y147" s="92">
        <v>0</v>
      </c>
    </row>
    <row r="148" spans="1:25" x14ac:dyDescent="0.2">
      <c r="A148" s="11" t="s">
        <v>60</v>
      </c>
      <c r="B148" s="57" t="s">
        <v>13</v>
      </c>
      <c r="C148" s="107">
        <v>24</v>
      </c>
      <c r="D148" s="107">
        <v>120000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0</v>
      </c>
      <c r="L148" s="107">
        <v>0</v>
      </c>
      <c r="M148" s="107">
        <v>7</v>
      </c>
      <c r="N148" s="107">
        <v>441000</v>
      </c>
      <c r="O148" s="92">
        <v>52</v>
      </c>
      <c r="P148" s="92">
        <v>1031631</v>
      </c>
      <c r="Q148" s="92">
        <v>0</v>
      </c>
      <c r="R148" s="92">
        <v>0</v>
      </c>
      <c r="S148" s="92">
        <v>0</v>
      </c>
      <c r="T148" s="99">
        <v>0</v>
      </c>
      <c r="U148" s="99">
        <v>3795</v>
      </c>
      <c r="V148" s="99">
        <v>3795</v>
      </c>
      <c r="W148" s="92">
        <v>3036400</v>
      </c>
      <c r="X148" s="92">
        <v>0</v>
      </c>
      <c r="Y148" s="92">
        <v>0</v>
      </c>
    </row>
    <row r="149" spans="1:25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1">
        <v>0</v>
      </c>
      <c r="M149" s="91">
        <v>0</v>
      </c>
      <c r="N149" s="92">
        <v>0</v>
      </c>
      <c r="O149" s="92">
        <v>0</v>
      </c>
      <c r="P149" s="92">
        <v>0</v>
      </c>
      <c r="Q149" s="92">
        <v>0</v>
      </c>
      <c r="R149" s="92">
        <v>0</v>
      </c>
      <c r="S149" s="92">
        <v>0</v>
      </c>
      <c r="T149" s="99">
        <v>0</v>
      </c>
      <c r="U149" s="99">
        <v>0</v>
      </c>
      <c r="V149" s="99">
        <v>0</v>
      </c>
      <c r="W149" s="92">
        <v>0</v>
      </c>
      <c r="X149" s="92">
        <v>0</v>
      </c>
      <c r="Y149" s="92">
        <v>0</v>
      </c>
    </row>
    <row r="150" spans="1:25" x14ac:dyDescent="0.2">
      <c r="A150" s="11" t="s">
        <v>62</v>
      </c>
      <c r="B150" s="57" t="s">
        <v>15</v>
      </c>
      <c r="C150" s="91">
        <v>0</v>
      </c>
      <c r="D150" s="91">
        <v>0</v>
      </c>
      <c r="E150" s="91">
        <v>0</v>
      </c>
      <c r="F150" s="91">
        <v>0</v>
      </c>
      <c r="G150" s="91">
        <v>1171</v>
      </c>
      <c r="H150" s="91">
        <v>2942600</v>
      </c>
      <c r="I150" s="91">
        <v>0</v>
      </c>
      <c r="J150" s="91">
        <v>0</v>
      </c>
      <c r="K150" s="91">
        <v>0</v>
      </c>
      <c r="L150" s="91">
        <v>0</v>
      </c>
      <c r="M150" s="91">
        <v>0</v>
      </c>
      <c r="N150" s="92">
        <v>0</v>
      </c>
      <c r="O150" s="92">
        <v>41</v>
      </c>
      <c r="P150" s="92">
        <v>1025000</v>
      </c>
      <c r="Q150" s="92">
        <v>0</v>
      </c>
      <c r="R150" s="92">
        <v>0</v>
      </c>
      <c r="S150" s="92">
        <v>0</v>
      </c>
      <c r="T150" s="99">
        <v>0</v>
      </c>
      <c r="U150" s="99">
        <v>2173</v>
      </c>
      <c r="V150" s="99">
        <v>5014</v>
      </c>
      <c r="W150" s="92">
        <v>2173000</v>
      </c>
      <c r="X150" s="92">
        <v>0</v>
      </c>
      <c r="Y150" s="92">
        <v>0</v>
      </c>
    </row>
    <row r="151" spans="1:25" x14ac:dyDescent="0.2">
      <c r="A151" s="11" t="s">
        <v>63</v>
      </c>
      <c r="B151" s="57" t="s">
        <v>16</v>
      </c>
      <c r="C151" s="91">
        <v>0</v>
      </c>
      <c r="D151" s="91">
        <v>0</v>
      </c>
      <c r="E151" s="91">
        <v>2</v>
      </c>
      <c r="F151" s="91">
        <v>18000</v>
      </c>
      <c r="G151" s="91">
        <v>1247</v>
      </c>
      <c r="H151" s="91">
        <v>13087000</v>
      </c>
      <c r="I151" s="91">
        <v>79</v>
      </c>
      <c r="J151" s="91">
        <v>237000</v>
      </c>
      <c r="K151" s="91">
        <v>0</v>
      </c>
      <c r="L151" s="91">
        <v>0</v>
      </c>
      <c r="M151" s="91">
        <v>0</v>
      </c>
      <c r="N151" s="92">
        <v>0</v>
      </c>
      <c r="O151" s="92">
        <v>16</v>
      </c>
      <c r="P151" s="92">
        <v>448200</v>
      </c>
      <c r="Q151" s="92">
        <v>0</v>
      </c>
      <c r="R151" s="92">
        <v>0</v>
      </c>
      <c r="S151" s="92">
        <v>0</v>
      </c>
      <c r="T151" s="99">
        <v>0</v>
      </c>
      <c r="U151" s="99">
        <v>342</v>
      </c>
      <c r="V151" s="99">
        <v>1145</v>
      </c>
      <c r="W151" s="92">
        <v>653770</v>
      </c>
      <c r="X151" s="92">
        <v>0</v>
      </c>
      <c r="Y151" s="92">
        <v>0</v>
      </c>
    </row>
    <row r="152" spans="1:25" x14ac:dyDescent="0.2">
      <c r="A152" s="11" t="s">
        <v>64</v>
      </c>
      <c r="B152" s="57" t="s">
        <v>17</v>
      </c>
      <c r="C152" s="91">
        <v>2</v>
      </c>
      <c r="D152" s="91">
        <v>24000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1">
        <v>0</v>
      </c>
      <c r="M152" s="91">
        <v>0</v>
      </c>
      <c r="N152" s="92">
        <v>0</v>
      </c>
      <c r="O152" s="92">
        <v>14</v>
      </c>
      <c r="P152" s="92">
        <v>144000</v>
      </c>
      <c r="Q152" s="92">
        <v>0</v>
      </c>
      <c r="R152" s="92">
        <v>0</v>
      </c>
      <c r="S152" s="92">
        <v>0</v>
      </c>
      <c r="T152" s="99">
        <v>0</v>
      </c>
      <c r="U152" s="99">
        <v>2717</v>
      </c>
      <c r="V152" s="99">
        <v>4965</v>
      </c>
      <c r="W152" s="92">
        <v>7073800</v>
      </c>
      <c r="X152" s="92">
        <v>0</v>
      </c>
      <c r="Y152" s="92">
        <v>0</v>
      </c>
    </row>
    <row r="153" spans="1:25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1">
        <v>0</v>
      </c>
      <c r="M153" s="91">
        <v>0</v>
      </c>
      <c r="N153" s="92">
        <v>0</v>
      </c>
      <c r="O153" s="92">
        <v>0</v>
      </c>
      <c r="P153" s="92">
        <v>0</v>
      </c>
      <c r="Q153" s="92">
        <v>0</v>
      </c>
      <c r="R153" s="92">
        <v>0</v>
      </c>
      <c r="S153" s="92">
        <v>0</v>
      </c>
      <c r="T153" s="99">
        <v>0</v>
      </c>
      <c r="U153" s="99">
        <v>141</v>
      </c>
      <c r="V153" s="99">
        <v>141</v>
      </c>
      <c r="W153" s="92">
        <v>423000</v>
      </c>
      <c r="X153" s="92">
        <v>0</v>
      </c>
      <c r="Y153" s="92">
        <v>0</v>
      </c>
    </row>
    <row r="154" spans="1:25" x14ac:dyDescent="0.2">
      <c r="A154" s="12" t="s">
        <v>66</v>
      </c>
      <c r="B154" s="58" t="s">
        <v>19</v>
      </c>
      <c r="C154" s="96">
        <v>15</v>
      </c>
      <c r="D154" s="96">
        <v>30000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6">
        <v>0</v>
      </c>
      <c r="M154" s="96">
        <v>0</v>
      </c>
      <c r="N154" s="97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101">
        <v>0</v>
      </c>
      <c r="U154" s="101">
        <v>69</v>
      </c>
      <c r="V154" s="101">
        <v>69</v>
      </c>
      <c r="W154" s="97">
        <v>172500</v>
      </c>
      <c r="X154" s="97">
        <v>0</v>
      </c>
      <c r="Y154" s="97">
        <v>0</v>
      </c>
    </row>
    <row r="155" spans="1:25" x14ac:dyDescent="0.2">
      <c r="A155" s="59" t="s">
        <v>181</v>
      </c>
    </row>
    <row r="156" spans="1:25" x14ac:dyDescent="0.2">
      <c r="A156" t="s">
        <v>0</v>
      </c>
    </row>
  </sheetData>
  <mergeCells count="65">
    <mergeCell ref="Q129:R129"/>
    <mergeCell ref="S129:T129"/>
    <mergeCell ref="U129:W129"/>
    <mergeCell ref="X129:Y129"/>
    <mergeCell ref="X98:Y98"/>
    <mergeCell ref="U98:W98"/>
    <mergeCell ref="A127:P127"/>
    <mergeCell ref="A129:B131"/>
    <mergeCell ref="C129:D129"/>
    <mergeCell ref="E129:F129"/>
    <mergeCell ref="G129:H129"/>
    <mergeCell ref="I129:J129"/>
    <mergeCell ref="K129:L129"/>
    <mergeCell ref="M129:N129"/>
    <mergeCell ref="O129:P129"/>
    <mergeCell ref="K98:L98"/>
    <mergeCell ref="M98:N98"/>
    <mergeCell ref="O98:P98"/>
    <mergeCell ref="Q98:R98"/>
    <mergeCell ref="S98:T98"/>
    <mergeCell ref="Q67:R67"/>
    <mergeCell ref="S67:T67"/>
    <mergeCell ref="U67:W67"/>
    <mergeCell ref="X67:Y67"/>
    <mergeCell ref="A96:P96"/>
    <mergeCell ref="A98:B100"/>
    <mergeCell ref="C98:D98"/>
    <mergeCell ref="E98:F98"/>
    <mergeCell ref="G98:H98"/>
    <mergeCell ref="I98:J98"/>
    <mergeCell ref="X36:Y36"/>
    <mergeCell ref="A65:P65"/>
    <mergeCell ref="A67:B69"/>
    <mergeCell ref="C67:D67"/>
    <mergeCell ref="E67:F67"/>
    <mergeCell ref="G67:H67"/>
    <mergeCell ref="I67:J67"/>
    <mergeCell ref="K67:L67"/>
    <mergeCell ref="M67:N67"/>
    <mergeCell ref="O67:P67"/>
    <mergeCell ref="K36:L36"/>
    <mergeCell ref="M36:N36"/>
    <mergeCell ref="O36:P36"/>
    <mergeCell ref="Q36:R36"/>
    <mergeCell ref="S36:T36"/>
    <mergeCell ref="U36:W36"/>
    <mergeCell ref="Q5:R5"/>
    <mergeCell ref="S5:T5"/>
    <mergeCell ref="U5:W5"/>
    <mergeCell ref="X5:Y5"/>
    <mergeCell ref="A34:P34"/>
    <mergeCell ref="A36:B38"/>
    <mergeCell ref="C36:D36"/>
    <mergeCell ref="E36:F36"/>
    <mergeCell ref="G36:H36"/>
    <mergeCell ref="I36:J36"/>
    <mergeCell ref="A1:P1"/>
    <mergeCell ref="A5:B7"/>
    <mergeCell ref="C5:D5"/>
    <mergeCell ref="E5:F5"/>
    <mergeCell ref="G5:H5"/>
    <mergeCell ref="I5:J5"/>
    <mergeCell ref="K5:L5"/>
    <mergeCell ref="M5:N5"/>
    <mergeCell ref="O5:P5"/>
  </mergeCells>
  <phoneticPr fontId="9" type="noConversion"/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C13" sqref="C13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3" style="42" customWidth="1"/>
    <col min="4" max="4" width="14" style="42" customWidth="1"/>
    <col min="5" max="5" width="11" style="42" customWidth="1"/>
    <col min="6" max="6" width="11.5" style="42" customWidth="1"/>
    <col min="7" max="7" width="12.5" style="42" customWidth="1"/>
    <col min="8" max="8" width="13.5" style="42" customWidth="1"/>
    <col min="9" max="9" width="14" style="42" customWidth="1"/>
    <col min="10" max="10" width="13" style="42" customWidth="1"/>
    <col min="11" max="11" width="11.33203125" style="42" customWidth="1"/>
    <col min="12" max="12" width="12.83203125" style="42" customWidth="1"/>
    <col min="13" max="13" width="11.33203125" style="42" customWidth="1"/>
    <col min="14" max="14" width="12.5" style="42" customWidth="1"/>
    <col min="15" max="15" width="13" style="42" customWidth="1"/>
    <col min="16" max="16" width="16.83203125" style="42" customWidth="1"/>
    <col min="17" max="17" width="11.5" style="42" customWidth="1"/>
    <col min="18" max="18" width="11" style="42" customWidth="1"/>
    <col min="19" max="21" width="12.83203125" style="42" customWidth="1"/>
    <col min="22" max="22" width="10.5" style="42" customWidth="1"/>
    <col min="23" max="23" width="14.5" style="42" customWidth="1"/>
    <col min="24" max="24" width="11.33203125" style="42" customWidth="1"/>
    <col min="25" max="25" width="12.5" style="42" customWidth="1"/>
    <col min="26" max="26" width="18.5" hidden="1" customWidth="1"/>
    <col min="27" max="29" width="18.1640625" hidden="1" customWidth="1"/>
  </cols>
  <sheetData>
    <row r="1" spans="1:29" ht="18.75" x14ac:dyDescent="0.2">
      <c r="A1" s="132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</row>
    <row r="2" spans="1:29" ht="23.25" customHeight="1" x14ac:dyDescent="0.2">
      <c r="M2" s="43"/>
      <c r="N2" s="43"/>
      <c r="O2" s="43"/>
    </row>
    <row r="3" spans="1:29" s="60" customFormat="1" ht="10.5" customHeight="1" x14ac:dyDescent="0.2"/>
    <row r="4" spans="1:29" s="60" customFormat="1" ht="19.5" x14ac:dyDescent="0.2">
      <c r="A4" s="82" t="s">
        <v>107</v>
      </c>
    </row>
    <row r="5" spans="1:29" s="8" customFormat="1" ht="37.15" customHeight="1" x14ac:dyDescent="0.2">
      <c r="A5" s="133" t="s">
        <v>193</v>
      </c>
      <c r="B5" s="134"/>
      <c r="C5" s="139" t="s">
        <v>131</v>
      </c>
      <c r="D5" s="139"/>
      <c r="E5" s="139" t="s">
        <v>132</v>
      </c>
      <c r="F5" s="139"/>
      <c r="G5" s="139" t="s">
        <v>133</v>
      </c>
      <c r="H5" s="139"/>
      <c r="I5" s="139" t="s">
        <v>134</v>
      </c>
      <c r="J5" s="139"/>
      <c r="K5" s="139" t="s">
        <v>135</v>
      </c>
      <c r="L5" s="139"/>
      <c r="M5" s="139" t="s">
        <v>136</v>
      </c>
      <c r="N5" s="139"/>
      <c r="O5" s="139" t="s">
        <v>137</v>
      </c>
      <c r="P5" s="139"/>
      <c r="Q5" s="139" t="s">
        <v>139</v>
      </c>
      <c r="R5" s="139"/>
      <c r="S5" s="139" t="s">
        <v>140</v>
      </c>
      <c r="T5" s="139"/>
      <c r="U5" s="140" t="s">
        <v>141</v>
      </c>
      <c r="V5" s="142"/>
      <c r="W5" s="141"/>
      <c r="X5" s="139" t="s">
        <v>142</v>
      </c>
      <c r="Y5" s="140"/>
      <c r="Z5" s="118" t="s">
        <v>201</v>
      </c>
      <c r="AA5" s="118" t="s">
        <v>202</v>
      </c>
      <c r="AB5" s="20" t="s">
        <v>203</v>
      </c>
      <c r="AC5" s="20" t="s">
        <v>204</v>
      </c>
    </row>
    <row r="6" spans="1:29" s="8" customFormat="1" ht="13.9" customHeight="1" x14ac:dyDescent="0.2">
      <c r="A6" s="135"/>
      <c r="B6" s="136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151</v>
      </c>
      <c r="S6" s="109" t="s">
        <v>48</v>
      </c>
      <c r="T6" s="109" t="s">
        <v>152</v>
      </c>
      <c r="U6" s="109" t="s">
        <v>50</v>
      </c>
      <c r="V6" s="109" t="s">
        <v>48</v>
      </c>
      <c r="W6" s="109" t="s">
        <v>153</v>
      </c>
      <c r="X6" s="109" t="s">
        <v>48</v>
      </c>
      <c r="Y6" s="110" t="s">
        <v>154</v>
      </c>
      <c r="Z6" s="61" t="e">
        <f>C8+E8+G8+I8+K8+M8+O8+#REF!+Q8+S8+V8+X8</f>
        <v>#REF!</v>
      </c>
      <c r="AA6" s="61" t="e">
        <f>D8+F8+H8+J8+L8+N8+P8+#REF!+R8+T8+W8+Y8</f>
        <v>#REF!</v>
      </c>
      <c r="AB6" s="61" t="e">
        <f t="shared" ref="AB6:AC12" si="0">Z6-G8-O8-V8</f>
        <v>#REF!</v>
      </c>
      <c r="AC6" s="61" t="e">
        <f t="shared" si="0"/>
        <v>#REF!</v>
      </c>
    </row>
    <row r="7" spans="1:29" s="20" customFormat="1" ht="34.15" customHeight="1" x14ac:dyDescent="0.2">
      <c r="A7" s="137"/>
      <c r="B7" s="138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1</v>
      </c>
      <c r="V7" s="80" t="s">
        <v>43</v>
      </c>
      <c r="W7" s="80" t="s">
        <v>42</v>
      </c>
      <c r="X7" s="80" t="s">
        <v>43</v>
      </c>
      <c r="Y7" s="51" t="s">
        <v>42</v>
      </c>
      <c r="Z7" s="61" t="e">
        <f>C9+E9+G9+I9+K9+M9+O9+#REF!+Q9+S9+V9+X9</f>
        <v>#REF!</v>
      </c>
      <c r="AA7" s="61" t="e">
        <f>D9+F9+H9+J9+L9+N9+P9+#REF!+R9+T9+W9+Y9</f>
        <v>#REF!</v>
      </c>
      <c r="AB7" s="61" t="e">
        <f t="shared" si="0"/>
        <v>#REF!</v>
      </c>
      <c r="AC7" s="61" t="e">
        <f t="shared" si="0"/>
        <v>#REF!</v>
      </c>
    </row>
    <row r="8" spans="1:29" s="6" customFormat="1" x14ac:dyDescent="0.2">
      <c r="A8" s="79" t="s">
        <v>96</v>
      </c>
      <c r="B8" s="56" t="s">
        <v>3</v>
      </c>
      <c r="C8" s="28">
        <f t="shared" ref="C8:Y8" si="1">C39+C70+C101+C132</f>
        <v>1233</v>
      </c>
      <c r="D8" s="28">
        <f t="shared" si="1"/>
        <v>11072289</v>
      </c>
      <c r="E8" s="28">
        <f t="shared" si="1"/>
        <v>461</v>
      </c>
      <c r="F8" s="28">
        <f t="shared" si="1"/>
        <v>3860000</v>
      </c>
      <c r="G8" s="28">
        <f t="shared" si="1"/>
        <v>10592</v>
      </c>
      <c r="H8" s="28">
        <f t="shared" si="1"/>
        <v>39546365</v>
      </c>
      <c r="I8" s="28">
        <f t="shared" si="1"/>
        <v>26820</v>
      </c>
      <c r="J8" s="28">
        <f t="shared" si="1"/>
        <v>69481870</v>
      </c>
      <c r="K8" s="28">
        <f t="shared" si="1"/>
        <v>347</v>
      </c>
      <c r="L8" s="28">
        <f t="shared" si="1"/>
        <v>260250</v>
      </c>
      <c r="M8" s="28">
        <f t="shared" si="1"/>
        <v>264</v>
      </c>
      <c r="N8" s="29">
        <f t="shared" si="1"/>
        <v>17405511</v>
      </c>
      <c r="O8" s="29">
        <f t="shared" si="1"/>
        <v>2980</v>
      </c>
      <c r="P8" s="29">
        <f t="shared" si="1"/>
        <v>61345575</v>
      </c>
      <c r="Q8" s="29">
        <f t="shared" si="1"/>
        <v>335</v>
      </c>
      <c r="R8" s="29">
        <f t="shared" si="1"/>
        <v>4942000</v>
      </c>
      <c r="S8" s="29">
        <f t="shared" si="1"/>
        <v>123694</v>
      </c>
      <c r="T8" s="30">
        <f t="shared" si="1"/>
        <v>98061792</v>
      </c>
      <c r="U8" s="30">
        <f t="shared" si="1"/>
        <v>387295</v>
      </c>
      <c r="V8" s="30">
        <f t="shared" si="1"/>
        <v>581469</v>
      </c>
      <c r="W8" s="29">
        <f t="shared" si="1"/>
        <v>559540264</v>
      </c>
      <c r="X8" s="29">
        <f t="shared" si="1"/>
        <v>15</v>
      </c>
      <c r="Y8" s="29">
        <f t="shared" si="1"/>
        <v>530324</v>
      </c>
      <c r="Z8" s="61" t="e">
        <f>C10+E10+G10+I10+K10+M10+O10+#REF!+Q10+S10+V10+X10</f>
        <v>#REF!</v>
      </c>
      <c r="AA8" s="61" t="e">
        <f>D10+F10+H10+J10+L10+N10+P10+#REF!+R10+T10+W10+Y10</f>
        <v>#REF!</v>
      </c>
      <c r="AB8" s="61" t="e">
        <f t="shared" si="0"/>
        <v>#REF!</v>
      </c>
      <c r="AC8" s="61" t="e">
        <f t="shared" si="0"/>
        <v>#REF!</v>
      </c>
    </row>
    <row r="9" spans="1:29" s="6" customFormat="1" x14ac:dyDescent="0.2">
      <c r="A9" s="8" t="s">
        <v>84</v>
      </c>
      <c r="B9" s="57" t="s">
        <v>85</v>
      </c>
      <c r="C9" s="75">
        <f t="shared" ref="C9:Y9" si="2">C40+C71+C102+C133</f>
        <v>11</v>
      </c>
      <c r="D9" s="75">
        <f t="shared" si="2"/>
        <v>224400</v>
      </c>
      <c r="E9" s="75">
        <f t="shared" si="2"/>
        <v>0</v>
      </c>
      <c r="F9" s="75">
        <f t="shared" si="2"/>
        <v>0</v>
      </c>
      <c r="G9" s="75">
        <f t="shared" si="2"/>
        <v>0</v>
      </c>
      <c r="H9" s="75">
        <f t="shared" si="2"/>
        <v>0</v>
      </c>
      <c r="I9" s="75">
        <f t="shared" si="2"/>
        <v>0</v>
      </c>
      <c r="J9" s="75">
        <f t="shared" si="2"/>
        <v>0</v>
      </c>
      <c r="K9" s="75">
        <f t="shared" si="2"/>
        <v>0</v>
      </c>
      <c r="L9" s="75">
        <f t="shared" si="2"/>
        <v>0</v>
      </c>
      <c r="M9" s="75">
        <f t="shared" si="2"/>
        <v>0</v>
      </c>
      <c r="N9" s="76">
        <f t="shared" si="2"/>
        <v>0</v>
      </c>
      <c r="O9" s="76">
        <f t="shared" si="2"/>
        <v>147</v>
      </c>
      <c r="P9" s="76">
        <f t="shared" si="2"/>
        <v>4258800</v>
      </c>
      <c r="Q9" s="76">
        <f t="shared" si="2"/>
        <v>25</v>
      </c>
      <c r="R9" s="76">
        <f t="shared" si="2"/>
        <v>510000</v>
      </c>
      <c r="S9" s="76">
        <f t="shared" si="2"/>
        <v>0</v>
      </c>
      <c r="T9" s="77">
        <f t="shared" si="2"/>
        <v>0</v>
      </c>
      <c r="U9" s="77">
        <f t="shared" si="2"/>
        <v>42416</v>
      </c>
      <c r="V9" s="77">
        <f t="shared" si="2"/>
        <v>112065</v>
      </c>
      <c r="W9" s="76">
        <f t="shared" si="2"/>
        <v>28572746</v>
      </c>
      <c r="X9" s="76">
        <f t="shared" si="2"/>
        <v>0</v>
      </c>
      <c r="Y9" s="76">
        <f t="shared" si="2"/>
        <v>0</v>
      </c>
      <c r="Z9" s="61" t="e">
        <f>C11+E11+G11+I11+K11+M11+O11+#REF!+Q11+S11+V11+X11</f>
        <v>#REF!</v>
      </c>
      <c r="AA9" s="61" t="e">
        <f>D11+F11+H11+J11+L11+N11+P11+#REF!+R11+T11+W11+Y11</f>
        <v>#REF!</v>
      </c>
      <c r="AB9" s="61" t="e">
        <f t="shared" si="0"/>
        <v>#REF!</v>
      </c>
      <c r="AC9" s="61" t="e">
        <f t="shared" si="0"/>
        <v>#REF!</v>
      </c>
    </row>
    <row r="10" spans="1:29" s="6" customFormat="1" x14ac:dyDescent="0.2">
      <c r="A10" s="8" t="s">
        <v>86</v>
      </c>
      <c r="B10" s="57" t="s">
        <v>87</v>
      </c>
      <c r="C10" s="75">
        <f t="shared" ref="C10:Y10" si="3">C41+C72+C103+C134</f>
        <v>58</v>
      </c>
      <c r="D10" s="75">
        <f t="shared" si="3"/>
        <v>58000</v>
      </c>
      <c r="E10" s="75">
        <f t="shared" si="3"/>
        <v>0</v>
      </c>
      <c r="F10" s="75">
        <f t="shared" si="3"/>
        <v>0</v>
      </c>
      <c r="G10" s="75">
        <f t="shared" si="3"/>
        <v>0</v>
      </c>
      <c r="H10" s="75">
        <f t="shared" si="3"/>
        <v>0</v>
      </c>
      <c r="I10" s="75">
        <f t="shared" si="3"/>
        <v>0</v>
      </c>
      <c r="J10" s="75">
        <f t="shared" si="3"/>
        <v>0</v>
      </c>
      <c r="K10" s="75">
        <f t="shared" si="3"/>
        <v>347</v>
      </c>
      <c r="L10" s="75">
        <f t="shared" si="3"/>
        <v>260250</v>
      </c>
      <c r="M10" s="75">
        <f t="shared" si="3"/>
        <v>102</v>
      </c>
      <c r="N10" s="76">
        <f t="shared" si="3"/>
        <v>8099614</v>
      </c>
      <c r="O10" s="76">
        <f t="shared" si="3"/>
        <v>653</v>
      </c>
      <c r="P10" s="76">
        <f t="shared" si="3"/>
        <v>14379000</v>
      </c>
      <c r="Q10" s="76">
        <f t="shared" si="3"/>
        <v>4</v>
      </c>
      <c r="R10" s="76">
        <f t="shared" si="3"/>
        <v>66000</v>
      </c>
      <c r="S10" s="76">
        <f t="shared" si="3"/>
        <v>16191</v>
      </c>
      <c r="T10" s="77">
        <f t="shared" si="3"/>
        <v>16798500</v>
      </c>
      <c r="U10" s="77">
        <f t="shared" si="3"/>
        <v>63281</v>
      </c>
      <c r="V10" s="77">
        <f t="shared" si="3"/>
        <v>63281</v>
      </c>
      <c r="W10" s="76">
        <f t="shared" si="3"/>
        <v>138053000</v>
      </c>
      <c r="X10" s="76">
        <f t="shared" si="3"/>
        <v>0</v>
      </c>
      <c r="Y10" s="76">
        <f t="shared" si="3"/>
        <v>0</v>
      </c>
      <c r="Z10" s="61" t="e">
        <f>C12+E12+G12+I12+K12+M12+O12+#REF!+Q12+S12+V12+X12</f>
        <v>#REF!</v>
      </c>
      <c r="AA10" s="61" t="e">
        <f>D12+F12+H12+J12+L12+N12+P12+#REF!+R12+T12+W12+Y12</f>
        <v>#REF!</v>
      </c>
      <c r="AB10" s="61" t="e">
        <f t="shared" si="0"/>
        <v>#REF!</v>
      </c>
      <c r="AC10" s="61" t="e">
        <f t="shared" si="0"/>
        <v>#REF!</v>
      </c>
    </row>
    <row r="11" spans="1:29" s="6" customFormat="1" x14ac:dyDescent="0.2">
      <c r="A11" s="8" t="s">
        <v>195</v>
      </c>
      <c r="B11" s="57" t="s">
        <v>88</v>
      </c>
      <c r="C11" s="75">
        <f t="shared" ref="C11:Y11" si="4">C42+C73+C104+C135</f>
        <v>175</v>
      </c>
      <c r="D11" s="75">
        <f t="shared" si="4"/>
        <v>1756775</v>
      </c>
      <c r="E11" s="75">
        <f t="shared" si="4"/>
        <v>0</v>
      </c>
      <c r="F11" s="75">
        <f t="shared" si="4"/>
        <v>0</v>
      </c>
      <c r="G11" s="75">
        <f t="shared" si="4"/>
        <v>0</v>
      </c>
      <c r="H11" s="75">
        <f t="shared" si="4"/>
        <v>0</v>
      </c>
      <c r="I11" s="75">
        <f t="shared" si="4"/>
        <v>0</v>
      </c>
      <c r="J11" s="75">
        <f t="shared" si="4"/>
        <v>0</v>
      </c>
      <c r="K11" s="75">
        <f t="shared" si="4"/>
        <v>0</v>
      </c>
      <c r="L11" s="75">
        <f t="shared" si="4"/>
        <v>0</v>
      </c>
      <c r="M11" s="75">
        <f t="shared" si="4"/>
        <v>0</v>
      </c>
      <c r="N11" s="76">
        <f t="shared" si="4"/>
        <v>0</v>
      </c>
      <c r="O11" s="76">
        <f t="shared" si="4"/>
        <v>0</v>
      </c>
      <c r="P11" s="76">
        <f t="shared" si="4"/>
        <v>0</v>
      </c>
      <c r="Q11" s="76">
        <f t="shared" si="4"/>
        <v>0</v>
      </c>
      <c r="R11" s="76">
        <f t="shared" si="4"/>
        <v>0</v>
      </c>
      <c r="S11" s="76">
        <f t="shared" si="4"/>
        <v>0</v>
      </c>
      <c r="T11" s="77">
        <f t="shared" si="4"/>
        <v>0</v>
      </c>
      <c r="U11" s="77">
        <f t="shared" si="4"/>
        <v>33914</v>
      </c>
      <c r="V11" s="77">
        <f t="shared" si="4"/>
        <v>33914</v>
      </c>
      <c r="W11" s="76">
        <f t="shared" si="4"/>
        <v>73302500</v>
      </c>
      <c r="X11" s="76">
        <f t="shared" si="4"/>
        <v>0</v>
      </c>
      <c r="Y11" s="76">
        <f t="shared" si="4"/>
        <v>0</v>
      </c>
      <c r="Z11" s="61" t="e">
        <f>C13+E13+G13+I13+K13+M13+O13+#REF!+Q13+S13+V13+X13</f>
        <v>#REF!</v>
      </c>
      <c r="AA11" s="61" t="e">
        <f>D13+F13+H13+J13+L13+N13+P13+#REF!+R13+T13+W13+Y13</f>
        <v>#REF!</v>
      </c>
      <c r="AB11" s="61" t="e">
        <f t="shared" si="0"/>
        <v>#REF!</v>
      </c>
      <c r="AC11" s="61" t="e">
        <f t="shared" si="0"/>
        <v>#REF!</v>
      </c>
    </row>
    <row r="12" spans="1:29" s="6" customFormat="1" x14ac:dyDescent="0.2">
      <c r="A12" s="8" t="s">
        <v>196</v>
      </c>
      <c r="B12" s="57" t="s">
        <v>89</v>
      </c>
      <c r="C12" s="75">
        <f t="shared" ref="C12:Y12" si="5">C43+C74+C105+C136</f>
        <v>363</v>
      </c>
      <c r="D12" s="75">
        <f t="shared" si="5"/>
        <v>6367800</v>
      </c>
      <c r="E12" s="75">
        <f t="shared" si="5"/>
        <v>0</v>
      </c>
      <c r="F12" s="75">
        <f t="shared" si="5"/>
        <v>0</v>
      </c>
      <c r="G12" s="75">
        <f t="shared" si="5"/>
        <v>0</v>
      </c>
      <c r="H12" s="75">
        <f t="shared" si="5"/>
        <v>0</v>
      </c>
      <c r="I12" s="75">
        <f t="shared" si="5"/>
        <v>16397</v>
      </c>
      <c r="J12" s="75">
        <f t="shared" si="5"/>
        <v>49551500</v>
      </c>
      <c r="K12" s="75">
        <f t="shared" si="5"/>
        <v>0</v>
      </c>
      <c r="L12" s="75">
        <f t="shared" si="5"/>
        <v>0</v>
      </c>
      <c r="M12" s="75">
        <f t="shared" si="5"/>
        <v>0</v>
      </c>
      <c r="N12" s="76">
        <f t="shared" si="5"/>
        <v>0</v>
      </c>
      <c r="O12" s="76">
        <f t="shared" si="5"/>
        <v>595</v>
      </c>
      <c r="P12" s="76">
        <f t="shared" si="5"/>
        <v>17699310</v>
      </c>
      <c r="Q12" s="76">
        <f t="shared" si="5"/>
        <v>184</v>
      </c>
      <c r="R12" s="76">
        <f t="shared" si="5"/>
        <v>1887000</v>
      </c>
      <c r="S12" s="76">
        <f t="shared" si="5"/>
        <v>25310</v>
      </c>
      <c r="T12" s="77">
        <f t="shared" si="5"/>
        <v>76751000</v>
      </c>
      <c r="U12" s="77">
        <f t="shared" si="5"/>
        <v>39616</v>
      </c>
      <c r="V12" s="77">
        <f t="shared" si="5"/>
        <v>39616</v>
      </c>
      <c r="W12" s="76">
        <f t="shared" si="5"/>
        <v>89767500</v>
      </c>
      <c r="X12" s="76">
        <f t="shared" si="5"/>
        <v>0</v>
      </c>
      <c r="Y12" s="76">
        <f t="shared" si="5"/>
        <v>0</v>
      </c>
      <c r="Z12" s="61" t="e">
        <f>C14+E14+G14+I14+K14+M14+O14+#REF!+Q14+S14+V14+X14</f>
        <v>#REF!</v>
      </c>
      <c r="AA12" s="61" t="e">
        <f>D14+F14+H14+J14+L14+N14+P14+#REF!+R14+T14+W14+Y14</f>
        <v>#REF!</v>
      </c>
      <c r="AB12" s="61" t="e">
        <f t="shared" si="0"/>
        <v>#REF!</v>
      </c>
      <c r="AC12" s="61" t="e">
        <f t="shared" si="0"/>
        <v>#REF!</v>
      </c>
    </row>
    <row r="13" spans="1:29" s="6" customFormat="1" x14ac:dyDescent="0.2">
      <c r="A13" s="8" t="s">
        <v>90</v>
      </c>
      <c r="B13" s="57" t="s">
        <v>91</v>
      </c>
      <c r="C13" s="75">
        <f t="shared" ref="C13:Y13" si="6">C44+C75+C106+C137</f>
        <v>10</v>
      </c>
      <c r="D13" s="75">
        <f t="shared" si="6"/>
        <v>90000</v>
      </c>
      <c r="E13" s="75">
        <f t="shared" si="6"/>
        <v>60</v>
      </c>
      <c r="F13" s="75">
        <f t="shared" si="6"/>
        <v>550000</v>
      </c>
      <c r="G13" s="75">
        <f t="shared" si="6"/>
        <v>0</v>
      </c>
      <c r="H13" s="75">
        <f t="shared" si="6"/>
        <v>0</v>
      </c>
      <c r="I13" s="75">
        <f t="shared" si="6"/>
        <v>4170</v>
      </c>
      <c r="J13" s="75">
        <f t="shared" si="6"/>
        <v>3542400</v>
      </c>
      <c r="K13" s="75">
        <f t="shared" si="6"/>
        <v>0</v>
      </c>
      <c r="L13" s="75">
        <f t="shared" si="6"/>
        <v>0</v>
      </c>
      <c r="M13" s="75">
        <f t="shared" si="6"/>
        <v>23</v>
      </c>
      <c r="N13" s="76">
        <f t="shared" si="6"/>
        <v>1442604</v>
      </c>
      <c r="O13" s="76">
        <f t="shared" si="6"/>
        <v>90</v>
      </c>
      <c r="P13" s="76">
        <f t="shared" si="6"/>
        <v>1755000</v>
      </c>
      <c r="Q13" s="76">
        <f t="shared" si="6"/>
        <v>0</v>
      </c>
      <c r="R13" s="76">
        <f t="shared" si="6"/>
        <v>0</v>
      </c>
      <c r="S13" s="76">
        <f t="shared" si="6"/>
        <v>0</v>
      </c>
      <c r="T13" s="77">
        <f t="shared" si="6"/>
        <v>0</v>
      </c>
      <c r="U13" s="77">
        <f t="shared" si="6"/>
        <v>122596</v>
      </c>
      <c r="V13" s="77">
        <f t="shared" si="6"/>
        <v>218109</v>
      </c>
      <c r="W13" s="76">
        <f t="shared" si="6"/>
        <v>97647567</v>
      </c>
      <c r="X13" s="76">
        <f t="shared" si="6"/>
        <v>0</v>
      </c>
      <c r="Y13" s="76">
        <f t="shared" si="6"/>
        <v>0</v>
      </c>
      <c r="Z13" s="61" t="e">
        <f>#REF!+#REF!+#REF!+#REF!+#REF!+#REF!+#REF!+#REF!+#REF!+#REF!+#REF!+#REF!</f>
        <v>#REF!</v>
      </c>
      <c r="AA13" s="61" t="e">
        <f>#REF!+#REF!+#REF!+#REF!+#REF!+#REF!+#REF!+#REF!+#REF!+#REF!+#REF!+#REF!</f>
        <v>#REF!</v>
      </c>
      <c r="AB13" s="61" t="e">
        <f>Z13-#REF!-#REF!-#REF!</f>
        <v>#REF!</v>
      </c>
      <c r="AC13" s="61" t="e">
        <f>AA13-#REF!-#REF!-#REF!</f>
        <v>#REF!</v>
      </c>
    </row>
    <row r="14" spans="1:29" s="6" customFormat="1" x14ac:dyDescent="0.2">
      <c r="A14" s="8" t="s">
        <v>92</v>
      </c>
      <c r="B14" s="57" t="s">
        <v>93</v>
      </c>
      <c r="C14" s="75">
        <f t="shared" ref="C14:Y14" si="7">C45+C76+C107+C138</f>
        <v>21</v>
      </c>
      <c r="D14" s="75">
        <f t="shared" si="7"/>
        <v>105000</v>
      </c>
      <c r="E14" s="75">
        <f t="shared" si="7"/>
        <v>228</v>
      </c>
      <c r="F14" s="75">
        <f t="shared" si="7"/>
        <v>1840500</v>
      </c>
      <c r="G14" s="75">
        <f t="shared" si="7"/>
        <v>24</v>
      </c>
      <c r="H14" s="75">
        <f t="shared" si="7"/>
        <v>270549</v>
      </c>
      <c r="I14" s="75">
        <f t="shared" si="7"/>
        <v>3206</v>
      </c>
      <c r="J14" s="75">
        <f t="shared" si="7"/>
        <v>8503430</v>
      </c>
      <c r="K14" s="75">
        <f t="shared" si="7"/>
        <v>0</v>
      </c>
      <c r="L14" s="75">
        <f t="shared" si="7"/>
        <v>0</v>
      </c>
      <c r="M14" s="75">
        <f t="shared" si="7"/>
        <v>22</v>
      </c>
      <c r="N14" s="76">
        <f t="shared" si="7"/>
        <v>460600</v>
      </c>
      <c r="O14" s="76">
        <f t="shared" si="7"/>
        <v>165</v>
      </c>
      <c r="P14" s="76">
        <f t="shared" si="7"/>
        <v>3270000</v>
      </c>
      <c r="Q14" s="76">
        <f t="shared" si="7"/>
        <v>46</v>
      </c>
      <c r="R14" s="76">
        <f t="shared" si="7"/>
        <v>1230000</v>
      </c>
      <c r="S14" s="76">
        <f t="shared" si="7"/>
        <v>81720</v>
      </c>
      <c r="T14" s="77">
        <f t="shared" si="7"/>
        <v>1344992</v>
      </c>
      <c r="U14" s="77">
        <f t="shared" si="7"/>
        <v>13274</v>
      </c>
      <c r="V14" s="77">
        <f t="shared" si="7"/>
        <v>0</v>
      </c>
      <c r="W14" s="76">
        <f t="shared" si="7"/>
        <v>32751845</v>
      </c>
      <c r="X14" s="76">
        <f t="shared" si="7"/>
        <v>0</v>
      </c>
      <c r="Y14" s="76">
        <f t="shared" si="7"/>
        <v>0</v>
      </c>
      <c r="Z14" s="61" t="e">
        <f>C15+E15+G15+I15+K15+M15+O15+#REF!+Q15+S15+V15+X15</f>
        <v>#REF!</v>
      </c>
      <c r="AA14" s="61" t="e">
        <f>D15+F15+H15+J15+L15+N15+P15+#REF!+R15+T15+W15+Y15</f>
        <v>#REF!</v>
      </c>
      <c r="AB14" s="61" t="e">
        <f>Z14-G15-O15-V15</f>
        <v>#REF!</v>
      </c>
      <c r="AC14" s="61" t="e">
        <f>AA14-H15-P15-W15</f>
        <v>#REF!</v>
      </c>
    </row>
    <row r="15" spans="1:29" x14ac:dyDescent="0.2">
      <c r="A15" s="11" t="s">
        <v>51</v>
      </c>
      <c r="B15" s="57" t="s">
        <v>4</v>
      </c>
      <c r="C15" s="75">
        <f t="shared" ref="C15:Y15" si="8">C46+C77+C108+C139</f>
        <v>18</v>
      </c>
      <c r="D15" s="75">
        <f t="shared" si="8"/>
        <v>183000</v>
      </c>
      <c r="E15" s="75">
        <f t="shared" si="8"/>
        <v>0</v>
      </c>
      <c r="F15" s="75">
        <f t="shared" si="8"/>
        <v>0</v>
      </c>
      <c r="G15" s="75">
        <f t="shared" si="8"/>
        <v>0</v>
      </c>
      <c r="H15" s="75">
        <f t="shared" si="8"/>
        <v>0</v>
      </c>
      <c r="I15" s="75">
        <f t="shared" si="8"/>
        <v>32</v>
      </c>
      <c r="J15" s="75">
        <f t="shared" si="8"/>
        <v>50600</v>
      </c>
      <c r="K15" s="75">
        <f t="shared" si="8"/>
        <v>0</v>
      </c>
      <c r="L15" s="75">
        <f t="shared" si="8"/>
        <v>0</v>
      </c>
      <c r="M15" s="75">
        <f t="shared" si="8"/>
        <v>7</v>
      </c>
      <c r="N15" s="76">
        <f t="shared" si="8"/>
        <v>681593</v>
      </c>
      <c r="O15" s="76">
        <f t="shared" si="8"/>
        <v>111</v>
      </c>
      <c r="P15" s="76">
        <f t="shared" si="8"/>
        <v>1765000</v>
      </c>
      <c r="Q15" s="76">
        <f t="shared" si="8"/>
        <v>25</v>
      </c>
      <c r="R15" s="76">
        <f t="shared" si="8"/>
        <v>263000</v>
      </c>
      <c r="S15" s="76">
        <f t="shared" si="8"/>
        <v>0</v>
      </c>
      <c r="T15" s="77">
        <f t="shared" si="8"/>
        <v>0</v>
      </c>
      <c r="U15" s="77">
        <f t="shared" si="8"/>
        <v>2034</v>
      </c>
      <c r="V15" s="77">
        <f t="shared" si="8"/>
        <v>2034</v>
      </c>
      <c r="W15" s="76">
        <f t="shared" si="8"/>
        <v>2034000</v>
      </c>
      <c r="X15" s="76">
        <f t="shared" si="8"/>
        <v>0</v>
      </c>
      <c r="Y15" s="76">
        <f t="shared" si="8"/>
        <v>0</v>
      </c>
      <c r="Z15" s="61" t="e">
        <f>C17+E17+G17+I17+K17+M17+O17+#REF!+Q17+S17+V17+X17</f>
        <v>#REF!</v>
      </c>
      <c r="AA15" s="61" t="e">
        <f>D17+F17+H17+J17+L17+N17+P17+#REF!+R17+T17+W17+Y17</f>
        <v>#REF!</v>
      </c>
      <c r="AB15" s="61" t="e">
        <f t="shared" ref="AB15:AB26" si="9">Z15-G17-O17-V17</f>
        <v>#REF!</v>
      </c>
      <c r="AC15" s="61" t="e">
        <f t="shared" ref="AC15:AC26" si="10">AA15-H17-P17-W17</f>
        <v>#REF!</v>
      </c>
    </row>
    <row r="16" spans="1:29" x14ac:dyDescent="0.2">
      <c r="A16" s="11" t="s">
        <v>52</v>
      </c>
      <c r="B16" s="57" t="s">
        <v>5</v>
      </c>
      <c r="C16" s="75">
        <f t="shared" ref="C16:Y16" si="11">C47+C78+C109+C140</f>
        <v>0</v>
      </c>
      <c r="D16" s="75">
        <f t="shared" si="11"/>
        <v>0</v>
      </c>
      <c r="E16" s="75">
        <f t="shared" si="11"/>
        <v>0</v>
      </c>
      <c r="F16" s="75">
        <f t="shared" si="11"/>
        <v>0</v>
      </c>
      <c r="G16" s="75">
        <f t="shared" si="11"/>
        <v>0</v>
      </c>
      <c r="H16" s="75">
        <f t="shared" si="11"/>
        <v>0</v>
      </c>
      <c r="I16" s="75">
        <f t="shared" si="11"/>
        <v>75</v>
      </c>
      <c r="J16" s="75">
        <f t="shared" si="11"/>
        <v>473790</v>
      </c>
      <c r="K16" s="75">
        <f t="shared" si="11"/>
        <v>0</v>
      </c>
      <c r="L16" s="75">
        <f t="shared" si="11"/>
        <v>0</v>
      </c>
      <c r="M16" s="75">
        <f t="shared" si="11"/>
        <v>0</v>
      </c>
      <c r="N16" s="76">
        <f t="shared" si="11"/>
        <v>0</v>
      </c>
      <c r="O16" s="76">
        <f t="shared" si="11"/>
        <v>75</v>
      </c>
      <c r="P16" s="76">
        <f t="shared" si="11"/>
        <v>1510800</v>
      </c>
      <c r="Q16" s="76">
        <f t="shared" si="11"/>
        <v>0</v>
      </c>
      <c r="R16" s="76">
        <f t="shared" si="11"/>
        <v>0</v>
      </c>
      <c r="S16" s="76">
        <f t="shared" si="11"/>
        <v>0</v>
      </c>
      <c r="T16" s="77">
        <f t="shared" si="11"/>
        <v>0</v>
      </c>
      <c r="U16" s="77">
        <f t="shared" si="11"/>
        <v>7932</v>
      </c>
      <c r="V16" s="77">
        <f t="shared" si="11"/>
        <v>7932</v>
      </c>
      <c r="W16" s="76">
        <f t="shared" si="11"/>
        <v>11040000</v>
      </c>
      <c r="X16" s="76">
        <f t="shared" si="11"/>
        <v>15</v>
      </c>
      <c r="Y16" s="76">
        <f t="shared" si="11"/>
        <v>530324</v>
      </c>
      <c r="Z16" s="61" t="e">
        <f>C18+E18+G18+I18+K18+M18+O18+#REF!+Q18+S18+V18+X18</f>
        <v>#REF!</v>
      </c>
      <c r="AA16" s="61" t="e">
        <f>D18+F18+H18+J18+L18+N18+P18+#REF!+R18+T18+W18+Y18</f>
        <v>#REF!</v>
      </c>
      <c r="AB16" s="61" t="e">
        <f t="shared" si="9"/>
        <v>#REF!</v>
      </c>
      <c r="AC16" s="61" t="e">
        <f t="shared" si="10"/>
        <v>#REF!</v>
      </c>
    </row>
    <row r="17" spans="1:29" x14ac:dyDescent="0.2">
      <c r="A17" s="11" t="s">
        <v>53</v>
      </c>
      <c r="B17" s="57" t="s">
        <v>6</v>
      </c>
      <c r="C17" s="75">
        <f t="shared" ref="C17:Y17" si="12">C48+C79+C110+C141</f>
        <v>16</v>
      </c>
      <c r="D17" s="75">
        <f t="shared" si="12"/>
        <v>80000</v>
      </c>
      <c r="E17" s="75">
        <f t="shared" si="12"/>
        <v>0</v>
      </c>
      <c r="F17" s="75">
        <f t="shared" si="12"/>
        <v>0</v>
      </c>
      <c r="G17" s="75">
        <f t="shared" si="12"/>
        <v>0</v>
      </c>
      <c r="H17" s="75">
        <f t="shared" si="12"/>
        <v>0</v>
      </c>
      <c r="I17" s="75">
        <f t="shared" si="12"/>
        <v>0</v>
      </c>
      <c r="J17" s="75">
        <f t="shared" si="12"/>
        <v>0</v>
      </c>
      <c r="K17" s="75">
        <f t="shared" si="12"/>
        <v>0</v>
      </c>
      <c r="L17" s="75">
        <f t="shared" si="12"/>
        <v>0</v>
      </c>
      <c r="M17" s="75">
        <f t="shared" si="12"/>
        <v>0</v>
      </c>
      <c r="N17" s="76">
        <f t="shared" si="12"/>
        <v>0</v>
      </c>
      <c r="O17" s="76">
        <f t="shared" si="12"/>
        <v>137</v>
      </c>
      <c r="P17" s="76">
        <f t="shared" si="12"/>
        <v>2875000</v>
      </c>
      <c r="Q17" s="76">
        <f t="shared" si="12"/>
        <v>0</v>
      </c>
      <c r="R17" s="76">
        <f t="shared" si="12"/>
        <v>0</v>
      </c>
      <c r="S17" s="76">
        <f t="shared" si="12"/>
        <v>0</v>
      </c>
      <c r="T17" s="77">
        <f t="shared" si="12"/>
        <v>0</v>
      </c>
      <c r="U17" s="77">
        <f t="shared" si="12"/>
        <v>6243</v>
      </c>
      <c r="V17" s="77">
        <f t="shared" si="12"/>
        <v>8968</v>
      </c>
      <c r="W17" s="76">
        <f t="shared" si="12"/>
        <v>6656896</v>
      </c>
      <c r="X17" s="76">
        <f t="shared" si="12"/>
        <v>0</v>
      </c>
      <c r="Y17" s="76">
        <f t="shared" si="12"/>
        <v>0</v>
      </c>
      <c r="Z17" s="61" t="e">
        <f>C19+E19+G19+I19+K19+M19+O19+#REF!+Q19+S19+V19+X19</f>
        <v>#REF!</v>
      </c>
      <c r="AA17" s="61" t="e">
        <f>D19+F19+H19+J19+L19+N19+P19+#REF!+R19+T19+W19+Y19</f>
        <v>#REF!</v>
      </c>
      <c r="AB17" s="61" t="e">
        <f t="shared" si="9"/>
        <v>#REF!</v>
      </c>
      <c r="AC17" s="61" t="e">
        <f t="shared" si="10"/>
        <v>#REF!</v>
      </c>
    </row>
    <row r="18" spans="1:29" x14ac:dyDescent="0.2">
      <c r="A18" s="11" t="s">
        <v>54</v>
      </c>
      <c r="B18" s="57" t="s">
        <v>7</v>
      </c>
      <c r="C18" s="75">
        <f t="shared" ref="C18:Y18" si="13">C49+C80+C111+C142</f>
        <v>183</v>
      </c>
      <c r="D18" s="75">
        <f t="shared" si="13"/>
        <v>366000</v>
      </c>
      <c r="E18" s="75">
        <f t="shared" si="13"/>
        <v>0</v>
      </c>
      <c r="F18" s="75">
        <f t="shared" si="13"/>
        <v>0</v>
      </c>
      <c r="G18" s="75">
        <f t="shared" si="13"/>
        <v>0</v>
      </c>
      <c r="H18" s="75">
        <f t="shared" si="13"/>
        <v>0</v>
      </c>
      <c r="I18" s="75">
        <f t="shared" si="13"/>
        <v>0</v>
      </c>
      <c r="J18" s="75">
        <f t="shared" si="13"/>
        <v>0</v>
      </c>
      <c r="K18" s="75">
        <f t="shared" si="13"/>
        <v>0</v>
      </c>
      <c r="L18" s="75">
        <f t="shared" si="13"/>
        <v>0</v>
      </c>
      <c r="M18" s="75">
        <f t="shared" si="13"/>
        <v>38</v>
      </c>
      <c r="N18" s="76">
        <f t="shared" si="13"/>
        <v>1127700</v>
      </c>
      <c r="O18" s="76">
        <f t="shared" si="13"/>
        <v>153</v>
      </c>
      <c r="P18" s="76">
        <f t="shared" si="13"/>
        <v>3060000</v>
      </c>
      <c r="Q18" s="76">
        <f t="shared" si="13"/>
        <v>0</v>
      </c>
      <c r="R18" s="76">
        <f t="shared" si="13"/>
        <v>0</v>
      </c>
      <c r="S18" s="76">
        <f t="shared" si="13"/>
        <v>0</v>
      </c>
      <c r="T18" s="77">
        <f t="shared" si="13"/>
        <v>0</v>
      </c>
      <c r="U18" s="77">
        <f t="shared" si="13"/>
        <v>17286</v>
      </c>
      <c r="V18" s="77">
        <f t="shared" si="13"/>
        <v>17286</v>
      </c>
      <c r="W18" s="76">
        <f t="shared" si="13"/>
        <v>17286000</v>
      </c>
      <c r="X18" s="76">
        <f t="shared" si="13"/>
        <v>0</v>
      </c>
      <c r="Y18" s="76">
        <f t="shared" si="13"/>
        <v>0</v>
      </c>
      <c r="Z18" s="61" t="e">
        <f>C20+E20+G20+I20+K20+M20+O20+#REF!+Q20+S20+V20+X20</f>
        <v>#REF!</v>
      </c>
      <c r="AA18" s="61" t="e">
        <f>D20+F20+H20+J20+L20+N20+P20+#REF!+R20+T20+W20+Y20</f>
        <v>#REF!</v>
      </c>
      <c r="AB18" s="61" t="e">
        <f t="shared" si="9"/>
        <v>#REF!</v>
      </c>
      <c r="AC18" s="61" t="e">
        <f t="shared" si="10"/>
        <v>#REF!</v>
      </c>
    </row>
    <row r="19" spans="1:29" x14ac:dyDescent="0.2">
      <c r="A19" s="11" t="s">
        <v>55</v>
      </c>
      <c r="B19" s="57" t="s">
        <v>8</v>
      </c>
      <c r="C19" s="75">
        <f t="shared" ref="C19:Y19" si="14">C50+C81+C112+C143</f>
        <v>13</v>
      </c>
      <c r="D19" s="75">
        <f t="shared" si="14"/>
        <v>130000</v>
      </c>
      <c r="E19" s="75">
        <f t="shared" si="14"/>
        <v>12</v>
      </c>
      <c r="F19" s="75">
        <f t="shared" si="14"/>
        <v>118500</v>
      </c>
      <c r="G19" s="75">
        <f t="shared" si="14"/>
        <v>0</v>
      </c>
      <c r="H19" s="75">
        <f t="shared" si="14"/>
        <v>0</v>
      </c>
      <c r="I19" s="75">
        <f t="shared" si="14"/>
        <v>411</v>
      </c>
      <c r="J19" s="75">
        <f t="shared" si="14"/>
        <v>228500</v>
      </c>
      <c r="K19" s="75">
        <f t="shared" si="14"/>
        <v>0</v>
      </c>
      <c r="L19" s="75">
        <f t="shared" si="14"/>
        <v>0</v>
      </c>
      <c r="M19" s="75">
        <f t="shared" si="14"/>
        <v>15</v>
      </c>
      <c r="N19" s="76">
        <f t="shared" si="14"/>
        <v>1481665</v>
      </c>
      <c r="O19" s="76">
        <f t="shared" si="14"/>
        <v>149</v>
      </c>
      <c r="P19" s="76">
        <f t="shared" si="14"/>
        <v>2142945</v>
      </c>
      <c r="Q19" s="76">
        <f t="shared" si="14"/>
        <v>0</v>
      </c>
      <c r="R19" s="76">
        <f t="shared" si="14"/>
        <v>0</v>
      </c>
      <c r="S19" s="76">
        <f t="shared" si="14"/>
        <v>0</v>
      </c>
      <c r="T19" s="77">
        <f t="shared" si="14"/>
        <v>0</v>
      </c>
      <c r="U19" s="77">
        <f t="shared" si="14"/>
        <v>0</v>
      </c>
      <c r="V19" s="77">
        <f t="shared" si="14"/>
        <v>4854</v>
      </c>
      <c r="W19" s="76">
        <f t="shared" si="14"/>
        <v>5024175</v>
      </c>
      <c r="X19" s="76">
        <f t="shared" si="14"/>
        <v>0</v>
      </c>
      <c r="Y19" s="76">
        <f t="shared" si="14"/>
        <v>0</v>
      </c>
      <c r="Z19" s="61" t="e">
        <f>C21+E21+G21+I21+K21+M21+O21+#REF!+Q21+S21+V21+X21</f>
        <v>#REF!</v>
      </c>
      <c r="AA19" s="61" t="e">
        <f>D21+F21+H21+J21+L21+N21+P21+#REF!+R21+T21+W21+Y21</f>
        <v>#REF!</v>
      </c>
      <c r="AB19" s="61" t="e">
        <f t="shared" si="9"/>
        <v>#REF!</v>
      </c>
      <c r="AC19" s="61" t="e">
        <f t="shared" si="10"/>
        <v>#REF!</v>
      </c>
    </row>
    <row r="20" spans="1:29" x14ac:dyDescent="0.2">
      <c r="A20" s="11" t="s">
        <v>56</v>
      </c>
      <c r="B20" s="57" t="s">
        <v>9</v>
      </c>
      <c r="C20" s="75">
        <f t="shared" ref="C20:Y20" si="15">C51+C82+C113+C144</f>
        <v>70</v>
      </c>
      <c r="D20" s="75">
        <f t="shared" si="15"/>
        <v>350000</v>
      </c>
      <c r="E20" s="75">
        <f t="shared" si="15"/>
        <v>0</v>
      </c>
      <c r="F20" s="75">
        <f t="shared" si="15"/>
        <v>0</v>
      </c>
      <c r="G20" s="75">
        <f t="shared" si="15"/>
        <v>0</v>
      </c>
      <c r="H20" s="75">
        <f t="shared" si="15"/>
        <v>0</v>
      </c>
      <c r="I20" s="75">
        <f t="shared" si="15"/>
        <v>0</v>
      </c>
      <c r="J20" s="75">
        <f t="shared" si="15"/>
        <v>0</v>
      </c>
      <c r="K20" s="75">
        <f t="shared" si="15"/>
        <v>0</v>
      </c>
      <c r="L20" s="75">
        <f t="shared" si="15"/>
        <v>0</v>
      </c>
      <c r="M20" s="75">
        <f t="shared" si="15"/>
        <v>23</v>
      </c>
      <c r="N20" s="76">
        <f t="shared" si="15"/>
        <v>2283405</v>
      </c>
      <c r="O20" s="76">
        <f t="shared" si="15"/>
        <v>192</v>
      </c>
      <c r="P20" s="76">
        <f t="shared" si="15"/>
        <v>2430000</v>
      </c>
      <c r="Q20" s="76">
        <f t="shared" si="15"/>
        <v>0</v>
      </c>
      <c r="R20" s="76">
        <f t="shared" si="15"/>
        <v>0</v>
      </c>
      <c r="S20" s="76">
        <f t="shared" si="15"/>
        <v>0</v>
      </c>
      <c r="T20" s="77">
        <f t="shared" si="15"/>
        <v>0</v>
      </c>
      <c r="U20" s="77">
        <f t="shared" si="15"/>
        <v>8010</v>
      </c>
      <c r="V20" s="77">
        <f t="shared" si="15"/>
        <v>17195</v>
      </c>
      <c r="W20" s="76">
        <f t="shared" si="15"/>
        <v>6813585</v>
      </c>
      <c r="X20" s="76">
        <f t="shared" si="15"/>
        <v>0</v>
      </c>
      <c r="Y20" s="76">
        <f t="shared" si="15"/>
        <v>0</v>
      </c>
      <c r="Z20" s="61" t="e">
        <f>C22+E22+G22+I22+K22+M22+O22+#REF!+Q22+S22+V22+X22</f>
        <v>#REF!</v>
      </c>
      <c r="AA20" s="61" t="e">
        <f>D22+F22+H22+J22+L22+N22+P22+#REF!+R22+T22+W22+Y22</f>
        <v>#REF!</v>
      </c>
      <c r="AB20" s="61" t="e">
        <f t="shared" si="9"/>
        <v>#REF!</v>
      </c>
      <c r="AC20" s="61" t="e">
        <f t="shared" si="10"/>
        <v>#REF!</v>
      </c>
    </row>
    <row r="21" spans="1:29" x14ac:dyDescent="0.2">
      <c r="A21" s="11" t="s">
        <v>57</v>
      </c>
      <c r="B21" s="57" t="s">
        <v>10</v>
      </c>
      <c r="C21" s="75">
        <f t="shared" ref="C21:Y21" si="16">C52+C83+C114+C145</f>
        <v>23</v>
      </c>
      <c r="D21" s="75">
        <f t="shared" si="16"/>
        <v>138000</v>
      </c>
      <c r="E21" s="75">
        <f t="shared" si="16"/>
        <v>0</v>
      </c>
      <c r="F21" s="75">
        <f t="shared" si="16"/>
        <v>0</v>
      </c>
      <c r="G21" s="75">
        <f t="shared" si="16"/>
        <v>0</v>
      </c>
      <c r="H21" s="75">
        <f t="shared" si="16"/>
        <v>0</v>
      </c>
      <c r="I21" s="75">
        <f t="shared" si="16"/>
        <v>0</v>
      </c>
      <c r="J21" s="75">
        <f t="shared" si="16"/>
        <v>0</v>
      </c>
      <c r="K21" s="75">
        <f t="shared" si="16"/>
        <v>0</v>
      </c>
      <c r="L21" s="75">
        <f t="shared" si="16"/>
        <v>0</v>
      </c>
      <c r="M21" s="75">
        <f t="shared" si="16"/>
        <v>0</v>
      </c>
      <c r="N21" s="76">
        <f t="shared" si="16"/>
        <v>0</v>
      </c>
      <c r="O21" s="76">
        <f t="shared" si="16"/>
        <v>110</v>
      </c>
      <c r="P21" s="76">
        <f t="shared" si="16"/>
        <v>1160000</v>
      </c>
      <c r="Q21" s="76">
        <f t="shared" si="16"/>
        <v>0</v>
      </c>
      <c r="R21" s="76">
        <f t="shared" si="16"/>
        <v>0</v>
      </c>
      <c r="S21" s="76">
        <f t="shared" si="16"/>
        <v>0</v>
      </c>
      <c r="T21" s="77">
        <f t="shared" si="16"/>
        <v>0</v>
      </c>
      <c r="U21" s="77">
        <f t="shared" si="16"/>
        <v>1736</v>
      </c>
      <c r="V21" s="77">
        <f t="shared" si="16"/>
        <v>1736</v>
      </c>
      <c r="W21" s="76">
        <f t="shared" si="16"/>
        <v>1736000</v>
      </c>
      <c r="X21" s="76">
        <f t="shared" si="16"/>
        <v>0</v>
      </c>
      <c r="Y21" s="76">
        <f t="shared" si="16"/>
        <v>0</v>
      </c>
      <c r="Z21" s="61" t="e">
        <f>C23+E23+G23+I23+K23+M23+O23+#REF!+Q23+S23+V23+X23</f>
        <v>#REF!</v>
      </c>
      <c r="AA21" s="61" t="e">
        <f>D23+F23+H23+J23+L23+N23+P23+#REF!+R23+T23+W23+Y23</f>
        <v>#REF!</v>
      </c>
      <c r="AB21" s="61" t="e">
        <f t="shared" si="9"/>
        <v>#REF!</v>
      </c>
      <c r="AC21" s="61" t="e">
        <f t="shared" si="10"/>
        <v>#REF!</v>
      </c>
    </row>
    <row r="22" spans="1:29" x14ac:dyDescent="0.2">
      <c r="A22" s="11" t="s">
        <v>58</v>
      </c>
      <c r="B22" s="57" t="s">
        <v>11</v>
      </c>
      <c r="C22" s="75">
        <f t="shared" ref="C22:Y22" si="17">C53+C84+C115+C146</f>
        <v>55</v>
      </c>
      <c r="D22" s="75">
        <f t="shared" si="17"/>
        <v>275000</v>
      </c>
      <c r="E22" s="75">
        <f t="shared" si="17"/>
        <v>122</v>
      </c>
      <c r="F22" s="75">
        <f t="shared" si="17"/>
        <v>1292500</v>
      </c>
      <c r="G22" s="75">
        <f t="shared" si="17"/>
        <v>4925</v>
      </c>
      <c r="H22" s="75">
        <f t="shared" si="17"/>
        <v>3870816</v>
      </c>
      <c r="I22" s="75">
        <f t="shared" si="17"/>
        <v>1719</v>
      </c>
      <c r="J22" s="75">
        <f t="shared" si="17"/>
        <v>5157000</v>
      </c>
      <c r="K22" s="75">
        <f t="shared" si="17"/>
        <v>0</v>
      </c>
      <c r="L22" s="75">
        <f t="shared" si="17"/>
        <v>0</v>
      </c>
      <c r="M22" s="75">
        <f t="shared" si="17"/>
        <v>9</v>
      </c>
      <c r="N22" s="76">
        <f t="shared" si="17"/>
        <v>270000</v>
      </c>
      <c r="O22" s="76">
        <f t="shared" si="17"/>
        <v>140</v>
      </c>
      <c r="P22" s="76">
        <f t="shared" si="17"/>
        <v>1175000</v>
      </c>
      <c r="Q22" s="76">
        <f t="shared" si="17"/>
        <v>48</v>
      </c>
      <c r="R22" s="76">
        <f t="shared" si="17"/>
        <v>956000</v>
      </c>
      <c r="S22" s="76">
        <f t="shared" si="17"/>
        <v>473</v>
      </c>
      <c r="T22" s="77">
        <f t="shared" si="17"/>
        <v>3167300</v>
      </c>
      <c r="U22" s="77">
        <f t="shared" si="17"/>
        <v>9481</v>
      </c>
      <c r="V22" s="77">
        <f t="shared" si="17"/>
        <v>18278</v>
      </c>
      <c r="W22" s="76">
        <f t="shared" si="17"/>
        <v>10514900</v>
      </c>
      <c r="X22" s="76">
        <f t="shared" si="17"/>
        <v>0</v>
      </c>
      <c r="Y22" s="76">
        <f t="shared" si="17"/>
        <v>0</v>
      </c>
      <c r="Z22" s="61" t="e">
        <f>C24+E24+G24+I24+K24+M24+O24+#REF!+Q24+S24+V24+X24</f>
        <v>#REF!</v>
      </c>
      <c r="AA22" s="61" t="e">
        <f>D24+F24+H24+J24+L24+N24+P24+#REF!+R24+T24+W24+Y24</f>
        <v>#REF!</v>
      </c>
      <c r="AB22" s="61" t="e">
        <f t="shared" si="9"/>
        <v>#REF!</v>
      </c>
      <c r="AC22" s="61" t="e">
        <f t="shared" si="10"/>
        <v>#REF!</v>
      </c>
    </row>
    <row r="23" spans="1:29" x14ac:dyDescent="0.2">
      <c r="A23" s="11" t="s">
        <v>59</v>
      </c>
      <c r="B23" s="57" t="s">
        <v>12</v>
      </c>
      <c r="C23" s="75">
        <f t="shared" ref="C23:Y23" si="18">C54+C85+C116+C147</f>
        <v>49</v>
      </c>
      <c r="D23" s="75">
        <f t="shared" si="18"/>
        <v>245000</v>
      </c>
      <c r="E23" s="75">
        <f t="shared" si="18"/>
        <v>0</v>
      </c>
      <c r="F23" s="75">
        <f t="shared" si="18"/>
        <v>0</v>
      </c>
      <c r="G23" s="75">
        <f t="shared" si="18"/>
        <v>0</v>
      </c>
      <c r="H23" s="75">
        <f t="shared" si="18"/>
        <v>0</v>
      </c>
      <c r="I23" s="75">
        <f t="shared" si="18"/>
        <v>407</v>
      </c>
      <c r="J23" s="75">
        <f t="shared" si="18"/>
        <v>903650</v>
      </c>
      <c r="K23" s="75">
        <f t="shared" si="18"/>
        <v>0</v>
      </c>
      <c r="L23" s="75">
        <f t="shared" si="18"/>
        <v>0</v>
      </c>
      <c r="M23" s="75">
        <f t="shared" si="18"/>
        <v>8</v>
      </c>
      <c r="N23" s="76">
        <f t="shared" si="18"/>
        <v>1059000</v>
      </c>
      <c r="O23" s="76">
        <f t="shared" si="18"/>
        <v>14</v>
      </c>
      <c r="P23" s="76">
        <f t="shared" si="18"/>
        <v>290000</v>
      </c>
      <c r="Q23" s="76">
        <f t="shared" si="18"/>
        <v>0</v>
      </c>
      <c r="R23" s="76">
        <f t="shared" si="18"/>
        <v>0</v>
      </c>
      <c r="S23" s="76">
        <f t="shared" si="18"/>
        <v>0</v>
      </c>
      <c r="T23" s="77">
        <f t="shared" si="18"/>
        <v>0</v>
      </c>
      <c r="U23" s="77">
        <f t="shared" si="18"/>
        <v>0</v>
      </c>
      <c r="V23" s="77">
        <f t="shared" si="18"/>
        <v>0</v>
      </c>
      <c r="W23" s="76">
        <f t="shared" si="18"/>
        <v>0</v>
      </c>
      <c r="X23" s="76">
        <f t="shared" si="18"/>
        <v>0</v>
      </c>
      <c r="Y23" s="76">
        <f t="shared" si="18"/>
        <v>0</v>
      </c>
      <c r="Z23" s="61" t="e">
        <f>C25+E25+G25+I25+K25+M25+O25+#REF!+Q25+S25+V25+X25</f>
        <v>#REF!</v>
      </c>
      <c r="AA23" s="61" t="e">
        <f>D25+F25+H25+J25+L25+N25+P25+#REF!+R25+T25+W25+Y25</f>
        <v>#REF!</v>
      </c>
      <c r="AB23" s="61" t="e">
        <f t="shared" si="9"/>
        <v>#REF!</v>
      </c>
      <c r="AC23" s="61" t="e">
        <f t="shared" si="10"/>
        <v>#REF!</v>
      </c>
    </row>
    <row r="24" spans="1:29" x14ac:dyDescent="0.2">
      <c r="A24" s="11" t="s">
        <v>60</v>
      </c>
      <c r="B24" s="57" t="s">
        <v>13</v>
      </c>
      <c r="C24" s="75">
        <f t="shared" ref="C24:Y24" si="19">C55+C86+C117+C148</f>
        <v>76</v>
      </c>
      <c r="D24" s="75">
        <f t="shared" si="19"/>
        <v>272000</v>
      </c>
      <c r="E24" s="75">
        <f t="shared" si="19"/>
        <v>0</v>
      </c>
      <c r="F24" s="75">
        <f t="shared" si="19"/>
        <v>0</v>
      </c>
      <c r="G24" s="75">
        <f t="shared" si="19"/>
        <v>0</v>
      </c>
      <c r="H24" s="75">
        <f t="shared" si="19"/>
        <v>0</v>
      </c>
      <c r="I24" s="75">
        <f t="shared" si="19"/>
        <v>86</v>
      </c>
      <c r="J24" s="75">
        <f t="shared" si="19"/>
        <v>120000</v>
      </c>
      <c r="K24" s="75">
        <f t="shared" si="19"/>
        <v>0</v>
      </c>
      <c r="L24" s="75">
        <f t="shared" si="19"/>
        <v>0</v>
      </c>
      <c r="M24" s="75">
        <f t="shared" si="19"/>
        <v>6</v>
      </c>
      <c r="N24" s="75">
        <f t="shared" si="19"/>
        <v>360330</v>
      </c>
      <c r="O24" s="76">
        <f t="shared" si="19"/>
        <v>127</v>
      </c>
      <c r="P24" s="76">
        <f t="shared" si="19"/>
        <v>763299</v>
      </c>
      <c r="Q24" s="76">
        <f t="shared" si="19"/>
        <v>0</v>
      </c>
      <c r="R24" s="76">
        <f t="shared" si="19"/>
        <v>0</v>
      </c>
      <c r="S24" s="76">
        <f t="shared" si="19"/>
        <v>0</v>
      </c>
      <c r="T24" s="77">
        <f t="shared" si="19"/>
        <v>0</v>
      </c>
      <c r="U24" s="77">
        <f t="shared" si="19"/>
        <v>7421</v>
      </c>
      <c r="V24" s="77">
        <f t="shared" si="19"/>
        <v>7421</v>
      </c>
      <c r="W24" s="76">
        <f t="shared" si="19"/>
        <v>8446000</v>
      </c>
      <c r="X24" s="76">
        <f t="shared" si="19"/>
        <v>0</v>
      </c>
      <c r="Y24" s="76">
        <f t="shared" si="19"/>
        <v>0</v>
      </c>
      <c r="Z24" s="61" t="e">
        <f>C26+E26+G26+I26+K26+M26+O26+#REF!+Q26+S26+V26+X26</f>
        <v>#REF!</v>
      </c>
      <c r="AA24" s="61" t="e">
        <f>D26+F26+H26+J26+L26+N26+P26+#REF!+R26+T26+W26+Y26</f>
        <v>#REF!</v>
      </c>
      <c r="AB24" s="61" t="e">
        <f t="shared" si="9"/>
        <v>#REF!</v>
      </c>
      <c r="AC24" s="61" t="e">
        <f t="shared" si="10"/>
        <v>#REF!</v>
      </c>
    </row>
    <row r="25" spans="1:29" x14ac:dyDescent="0.2">
      <c r="A25" s="11" t="s">
        <v>61</v>
      </c>
      <c r="B25" s="57" t="s">
        <v>14</v>
      </c>
      <c r="C25" s="75">
        <f t="shared" ref="C25:Y25" si="20">C56+C87+C118+C149</f>
        <v>0</v>
      </c>
      <c r="D25" s="75">
        <f t="shared" si="20"/>
        <v>0</v>
      </c>
      <c r="E25" s="75">
        <f t="shared" si="20"/>
        <v>0</v>
      </c>
      <c r="F25" s="75">
        <f t="shared" si="20"/>
        <v>0</v>
      </c>
      <c r="G25" s="75">
        <f t="shared" si="20"/>
        <v>0</v>
      </c>
      <c r="H25" s="75">
        <f t="shared" si="20"/>
        <v>0</v>
      </c>
      <c r="I25" s="75">
        <f t="shared" si="20"/>
        <v>0</v>
      </c>
      <c r="J25" s="75">
        <f t="shared" si="20"/>
        <v>0</v>
      </c>
      <c r="K25" s="75">
        <f t="shared" si="20"/>
        <v>0</v>
      </c>
      <c r="L25" s="75">
        <f t="shared" si="20"/>
        <v>0</v>
      </c>
      <c r="M25" s="75">
        <f t="shared" si="20"/>
        <v>0</v>
      </c>
      <c r="N25" s="76">
        <f t="shared" si="20"/>
        <v>0</v>
      </c>
      <c r="O25" s="76">
        <f t="shared" si="20"/>
        <v>0</v>
      </c>
      <c r="P25" s="76">
        <f t="shared" si="20"/>
        <v>0</v>
      </c>
      <c r="Q25" s="76">
        <f t="shared" si="20"/>
        <v>3</v>
      </c>
      <c r="R25" s="76">
        <f t="shared" si="20"/>
        <v>30000</v>
      </c>
      <c r="S25" s="76">
        <f t="shared" si="20"/>
        <v>0</v>
      </c>
      <c r="T25" s="77">
        <f t="shared" si="20"/>
        <v>0</v>
      </c>
      <c r="U25" s="77">
        <f t="shared" si="20"/>
        <v>0</v>
      </c>
      <c r="V25" s="77">
        <f t="shared" si="20"/>
        <v>0</v>
      </c>
      <c r="W25" s="76">
        <f t="shared" si="20"/>
        <v>0</v>
      </c>
      <c r="X25" s="76">
        <f t="shared" si="20"/>
        <v>0</v>
      </c>
      <c r="Y25" s="76">
        <f t="shared" si="20"/>
        <v>0</v>
      </c>
      <c r="Z25" s="61" t="e">
        <f>C27+E27+G27+I27+K27+M27+O27+#REF!+Q27+S27+V27+X27</f>
        <v>#REF!</v>
      </c>
      <c r="AA25" s="61" t="e">
        <f>D27+F27+H27+J27+L27+N27+P27+#REF!+R27+T27+W27+Y27</f>
        <v>#REF!</v>
      </c>
      <c r="AB25" s="61" t="e">
        <f t="shared" si="9"/>
        <v>#REF!</v>
      </c>
      <c r="AC25" s="61" t="e">
        <f t="shared" si="10"/>
        <v>#REF!</v>
      </c>
    </row>
    <row r="26" spans="1:29" x14ac:dyDescent="0.2">
      <c r="A26" s="11" t="s">
        <v>62</v>
      </c>
      <c r="B26" s="57" t="s">
        <v>15</v>
      </c>
      <c r="C26" s="75">
        <f t="shared" ref="C26:Y26" si="21">C57+C88+C119+C150</f>
        <v>6</v>
      </c>
      <c r="D26" s="75">
        <f t="shared" si="21"/>
        <v>50000</v>
      </c>
      <c r="E26" s="75">
        <f t="shared" si="21"/>
        <v>0</v>
      </c>
      <c r="F26" s="75">
        <f t="shared" si="21"/>
        <v>0</v>
      </c>
      <c r="G26" s="75">
        <f t="shared" si="21"/>
        <v>3039</v>
      </c>
      <c r="H26" s="75">
        <f t="shared" si="21"/>
        <v>7731000</v>
      </c>
      <c r="I26" s="75">
        <f t="shared" si="21"/>
        <v>0</v>
      </c>
      <c r="J26" s="75">
        <f t="shared" si="21"/>
        <v>0</v>
      </c>
      <c r="K26" s="75">
        <f t="shared" si="21"/>
        <v>0</v>
      </c>
      <c r="L26" s="75">
        <f t="shared" si="21"/>
        <v>0</v>
      </c>
      <c r="M26" s="75">
        <f t="shared" si="21"/>
        <v>0</v>
      </c>
      <c r="N26" s="76">
        <f t="shared" si="21"/>
        <v>0</v>
      </c>
      <c r="O26" s="76">
        <f t="shared" si="21"/>
        <v>41</v>
      </c>
      <c r="P26" s="76">
        <f t="shared" si="21"/>
        <v>1022200</v>
      </c>
      <c r="Q26" s="76">
        <f t="shared" si="21"/>
        <v>0</v>
      </c>
      <c r="R26" s="76">
        <f t="shared" si="21"/>
        <v>0</v>
      </c>
      <c r="S26" s="76">
        <f t="shared" si="21"/>
        <v>0</v>
      </c>
      <c r="T26" s="77">
        <f t="shared" si="21"/>
        <v>0</v>
      </c>
      <c r="U26" s="77">
        <f t="shared" si="21"/>
        <v>6855</v>
      </c>
      <c r="V26" s="77">
        <f t="shared" si="21"/>
        <v>12023</v>
      </c>
      <c r="W26" s="76">
        <f t="shared" si="21"/>
        <v>15692500</v>
      </c>
      <c r="X26" s="76">
        <f t="shared" si="21"/>
        <v>0</v>
      </c>
      <c r="Y26" s="76">
        <f t="shared" si="21"/>
        <v>0</v>
      </c>
      <c r="Z26" s="61" t="e">
        <f>C28+E28+G28+I28+K28+M28+O28+#REF!+Q28+S28+V28+X28</f>
        <v>#REF!</v>
      </c>
      <c r="AA26" s="61" t="e">
        <f>D28+F28+H28+J28+L28+N28+P28+#REF!+R28+T28+W28+Y28</f>
        <v>#REF!</v>
      </c>
      <c r="AB26" s="61" t="e">
        <f t="shared" si="9"/>
        <v>#REF!</v>
      </c>
      <c r="AC26" s="61" t="e">
        <f t="shared" si="10"/>
        <v>#REF!</v>
      </c>
    </row>
    <row r="27" spans="1:29" x14ac:dyDescent="0.2">
      <c r="A27" s="11" t="s">
        <v>63</v>
      </c>
      <c r="B27" s="57" t="s">
        <v>16</v>
      </c>
      <c r="C27" s="75">
        <f t="shared" ref="C27:Y27" si="22">C58+C89+C120+C151</f>
        <v>7</v>
      </c>
      <c r="D27" s="75">
        <f t="shared" si="22"/>
        <v>140000</v>
      </c>
      <c r="E27" s="75">
        <f t="shared" si="22"/>
        <v>39</v>
      </c>
      <c r="F27" s="75">
        <f t="shared" si="22"/>
        <v>58500</v>
      </c>
      <c r="G27" s="75">
        <f t="shared" si="22"/>
        <v>2604</v>
      </c>
      <c r="H27" s="75">
        <f t="shared" si="22"/>
        <v>27674000</v>
      </c>
      <c r="I27" s="75">
        <f t="shared" si="22"/>
        <v>317</v>
      </c>
      <c r="J27" s="75">
        <f t="shared" si="22"/>
        <v>951000</v>
      </c>
      <c r="K27" s="75">
        <f t="shared" si="22"/>
        <v>0</v>
      </c>
      <c r="L27" s="75">
        <f t="shared" si="22"/>
        <v>0</v>
      </c>
      <c r="M27" s="75">
        <f t="shared" si="22"/>
        <v>1</v>
      </c>
      <c r="N27" s="76">
        <f t="shared" si="22"/>
        <v>60000</v>
      </c>
      <c r="O27" s="76">
        <f t="shared" si="22"/>
        <v>55</v>
      </c>
      <c r="P27" s="76">
        <f t="shared" si="22"/>
        <v>1596221</v>
      </c>
      <c r="Q27" s="76">
        <f t="shared" si="22"/>
        <v>0</v>
      </c>
      <c r="R27" s="76">
        <f t="shared" si="22"/>
        <v>0</v>
      </c>
      <c r="S27" s="76">
        <f t="shared" si="22"/>
        <v>0</v>
      </c>
      <c r="T27" s="77">
        <f t="shared" si="22"/>
        <v>0</v>
      </c>
      <c r="U27" s="77">
        <f t="shared" si="22"/>
        <v>582</v>
      </c>
      <c r="V27" s="77">
        <f t="shared" si="22"/>
        <v>8424</v>
      </c>
      <c r="W27" s="76">
        <f t="shared" si="22"/>
        <v>1324400</v>
      </c>
      <c r="X27" s="76">
        <f t="shared" si="22"/>
        <v>0</v>
      </c>
      <c r="Y27" s="76">
        <f t="shared" si="22"/>
        <v>0</v>
      </c>
      <c r="Z27" s="61" t="e">
        <f>#REF!+#REF!+#REF!+#REF!+#REF!+#REF!+#REF!+#REF!+#REF!+#REF!+#REF!+#REF!</f>
        <v>#REF!</v>
      </c>
      <c r="AA27" s="61" t="e">
        <f>#REF!+#REF!+#REF!+#REF!+#REF!+#REF!+#REF!+#REF!+#REF!+#REF!+#REF!+#REF!</f>
        <v>#REF!</v>
      </c>
      <c r="AB27" s="61" t="e">
        <f>Z27-#REF!-#REF!-#REF!</f>
        <v>#REF!</v>
      </c>
      <c r="AC27" s="61" t="e">
        <f>AA27-#REF!-#REF!-#REF!</f>
        <v>#REF!</v>
      </c>
    </row>
    <row r="28" spans="1:29" x14ac:dyDescent="0.2">
      <c r="A28" s="11" t="s">
        <v>64</v>
      </c>
      <c r="B28" s="57" t="s">
        <v>17</v>
      </c>
      <c r="C28" s="75">
        <f t="shared" ref="C28:Y28" si="23">C59+C90+C121+C152</f>
        <v>10</v>
      </c>
      <c r="D28" s="75">
        <f t="shared" si="23"/>
        <v>96000</v>
      </c>
      <c r="E28" s="75">
        <f t="shared" si="23"/>
        <v>0</v>
      </c>
      <c r="F28" s="75">
        <f t="shared" si="23"/>
        <v>0</v>
      </c>
      <c r="G28" s="75">
        <f t="shared" si="23"/>
        <v>0</v>
      </c>
      <c r="H28" s="75">
        <f t="shared" si="23"/>
        <v>0</v>
      </c>
      <c r="I28" s="75">
        <f t="shared" si="23"/>
        <v>0</v>
      </c>
      <c r="J28" s="75">
        <f t="shared" si="23"/>
        <v>0</v>
      </c>
      <c r="K28" s="75">
        <f t="shared" si="23"/>
        <v>0</v>
      </c>
      <c r="L28" s="75">
        <f t="shared" si="23"/>
        <v>0</v>
      </c>
      <c r="M28" s="75">
        <f t="shared" si="23"/>
        <v>10</v>
      </c>
      <c r="N28" s="76">
        <f t="shared" si="23"/>
        <v>79000</v>
      </c>
      <c r="O28" s="76">
        <f t="shared" si="23"/>
        <v>26</v>
      </c>
      <c r="P28" s="76">
        <f t="shared" si="23"/>
        <v>193000</v>
      </c>
      <c r="Q28" s="76">
        <f t="shared" si="23"/>
        <v>0</v>
      </c>
      <c r="R28" s="76">
        <f t="shared" si="23"/>
        <v>0</v>
      </c>
      <c r="S28" s="76">
        <f t="shared" si="23"/>
        <v>0</v>
      </c>
      <c r="T28" s="77">
        <f t="shared" si="23"/>
        <v>0</v>
      </c>
      <c r="U28" s="77">
        <f t="shared" si="23"/>
        <v>3956</v>
      </c>
      <c r="V28" s="77">
        <f t="shared" si="23"/>
        <v>7671</v>
      </c>
      <c r="W28" s="76">
        <f t="shared" si="23"/>
        <v>10954150</v>
      </c>
      <c r="X28" s="76">
        <f t="shared" si="23"/>
        <v>0</v>
      </c>
      <c r="Y28" s="76">
        <f t="shared" si="23"/>
        <v>0</v>
      </c>
      <c r="Z28" s="61" t="e">
        <f>C29+E29+G29+I29+K29+M29+O29+#REF!+Q29+S29+V29+X29</f>
        <v>#REF!</v>
      </c>
      <c r="AA28" s="61" t="e">
        <f>D29+F29+H29+J29+L29+N29+P29+#REF!+R29+T29+W29+Y29</f>
        <v>#REF!</v>
      </c>
      <c r="AB28" s="61" t="e">
        <f>Z28-G29-O29-V29</f>
        <v>#REF!</v>
      </c>
      <c r="AC28" s="61" t="e">
        <f>AA28-H29-P29-W29</f>
        <v>#REF!</v>
      </c>
    </row>
    <row r="29" spans="1:29" x14ac:dyDescent="0.2">
      <c r="A29" s="11" t="s">
        <v>65</v>
      </c>
      <c r="B29" s="57" t="s">
        <v>18</v>
      </c>
      <c r="C29" s="75">
        <f t="shared" ref="C29:Y29" si="24">C60+C91+C122+C153</f>
        <v>1</v>
      </c>
      <c r="D29" s="75">
        <f t="shared" si="24"/>
        <v>10000</v>
      </c>
      <c r="E29" s="75">
        <f t="shared" si="24"/>
        <v>0</v>
      </c>
      <c r="F29" s="75">
        <f t="shared" si="24"/>
        <v>0</v>
      </c>
      <c r="G29" s="75">
        <f t="shared" si="24"/>
        <v>0</v>
      </c>
      <c r="H29" s="75">
        <f t="shared" si="24"/>
        <v>0</v>
      </c>
      <c r="I29" s="75">
        <f t="shared" si="24"/>
        <v>0</v>
      </c>
      <c r="J29" s="75">
        <f t="shared" si="24"/>
        <v>0</v>
      </c>
      <c r="K29" s="75">
        <f t="shared" si="24"/>
        <v>0</v>
      </c>
      <c r="L29" s="75">
        <f t="shared" si="24"/>
        <v>0</v>
      </c>
      <c r="M29" s="75">
        <f t="shared" si="24"/>
        <v>0</v>
      </c>
      <c r="N29" s="76">
        <f t="shared" si="24"/>
        <v>0</v>
      </c>
      <c r="O29" s="76">
        <f t="shared" si="24"/>
        <v>0</v>
      </c>
      <c r="P29" s="76">
        <f t="shared" si="24"/>
        <v>0</v>
      </c>
      <c r="Q29" s="76">
        <f t="shared" si="24"/>
        <v>0</v>
      </c>
      <c r="R29" s="76">
        <f t="shared" si="24"/>
        <v>0</v>
      </c>
      <c r="S29" s="76">
        <f t="shared" si="24"/>
        <v>0</v>
      </c>
      <c r="T29" s="77">
        <f t="shared" si="24"/>
        <v>0</v>
      </c>
      <c r="U29" s="77">
        <f t="shared" si="24"/>
        <v>463</v>
      </c>
      <c r="V29" s="77">
        <f t="shared" si="24"/>
        <v>463</v>
      </c>
      <c r="W29" s="76">
        <f t="shared" si="24"/>
        <v>1389000</v>
      </c>
      <c r="X29" s="76">
        <f t="shared" si="24"/>
        <v>0</v>
      </c>
      <c r="Y29" s="76">
        <f t="shared" si="24"/>
        <v>0</v>
      </c>
      <c r="Z29" s="61" t="e">
        <f>C31+E31+G31+I31+K31+M31+O31+#REF!+Q31+S31+V31+X31</f>
        <v>#REF!</v>
      </c>
      <c r="AA29" s="61" t="e">
        <f>D31+F31+H31+J31+L31+N31+P31+#REF!+R31+T31+W31+Y31</f>
        <v>#REF!</v>
      </c>
      <c r="AB29" s="61" t="e">
        <f>Z29-G31-O31-V31</f>
        <v>#REF!</v>
      </c>
      <c r="AC29" s="61" t="e">
        <f>AA29-H31-P31-W31</f>
        <v>#REF!</v>
      </c>
    </row>
    <row r="30" spans="1:29" x14ac:dyDescent="0.2">
      <c r="A30" s="12" t="s">
        <v>66</v>
      </c>
      <c r="B30" s="58" t="s">
        <v>19</v>
      </c>
      <c r="C30" s="83">
        <f t="shared" ref="C30:Y30" si="25">C61+C92+C123+C154</f>
        <v>68</v>
      </c>
      <c r="D30" s="83">
        <f t="shared" si="25"/>
        <v>135314</v>
      </c>
      <c r="E30" s="83">
        <f t="shared" si="25"/>
        <v>0</v>
      </c>
      <c r="F30" s="83">
        <f t="shared" si="25"/>
        <v>0</v>
      </c>
      <c r="G30" s="83">
        <f t="shared" si="25"/>
        <v>0</v>
      </c>
      <c r="H30" s="83">
        <f t="shared" si="25"/>
        <v>0</v>
      </c>
      <c r="I30" s="83">
        <f t="shared" si="25"/>
        <v>0</v>
      </c>
      <c r="J30" s="83">
        <f t="shared" si="25"/>
        <v>0</v>
      </c>
      <c r="K30" s="83">
        <f t="shared" si="25"/>
        <v>0</v>
      </c>
      <c r="L30" s="83">
        <f t="shared" si="25"/>
        <v>0</v>
      </c>
      <c r="M30" s="83">
        <f t="shared" si="25"/>
        <v>0</v>
      </c>
      <c r="N30" s="84">
        <f t="shared" si="25"/>
        <v>0</v>
      </c>
      <c r="O30" s="84">
        <f t="shared" si="25"/>
        <v>0</v>
      </c>
      <c r="P30" s="84">
        <f t="shared" si="25"/>
        <v>0</v>
      </c>
      <c r="Q30" s="84">
        <f t="shared" si="25"/>
        <v>0</v>
      </c>
      <c r="R30" s="84">
        <f t="shared" si="25"/>
        <v>0</v>
      </c>
      <c r="S30" s="84">
        <f t="shared" si="25"/>
        <v>0</v>
      </c>
      <c r="T30" s="85">
        <f t="shared" si="25"/>
        <v>0</v>
      </c>
      <c r="U30" s="85">
        <f t="shared" si="25"/>
        <v>199</v>
      </c>
      <c r="V30" s="85">
        <f t="shared" si="25"/>
        <v>199</v>
      </c>
      <c r="W30" s="84">
        <f t="shared" si="25"/>
        <v>533500</v>
      </c>
      <c r="X30" s="84">
        <f t="shared" si="25"/>
        <v>0</v>
      </c>
      <c r="Y30" s="84">
        <f t="shared" si="25"/>
        <v>0</v>
      </c>
      <c r="Z30" s="61" t="e">
        <f>C32+E32+G32+I32+K32+M32+O32+#REF!+Q32+S32+V32+X32</f>
        <v>#REF!</v>
      </c>
      <c r="AA30" s="61" t="e">
        <f>D32+F32+H32+J32+L32+N32+P32+#REF!+R32+T32+W32+Y32</f>
        <v>#REF!</v>
      </c>
      <c r="AB30" s="61" t="e">
        <f>Z30-G32-O32-V32</f>
        <v>#REF!</v>
      </c>
      <c r="AC30" s="61" t="e">
        <f>AA30-H32-P32-W32</f>
        <v>#REF!</v>
      </c>
    </row>
    <row r="31" spans="1:29" x14ac:dyDescent="0.2">
      <c r="A31" s="59" t="s">
        <v>181</v>
      </c>
    </row>
    <row r="32" spans="1:29" x14ac:dyDescent="0.2">
      <c r="A32" t="s">
        <v>0</v>
      </c>
    </row>
    <row r="33" spans="1:25" x14ac:dyDescent="0.2">
      <c r="B33" s="22"/>
      <c r="H33" s="45"/>
      <c r="I33" s="45"/>
      <c r="J33" s="45"/>
    </row>
    <row r="34" spans="1:25" s="60" customFormat="1" ht="20.45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</row>
    <row r="35" spans="1:25" s="60" customFormat="1" ht="19.5" x14ac:dyDescent="0.2">
      <c r="A35" s="86" t="s">
        <v>111</v>
      </c>
      <c r="B35" s="63"/>
      <c r="C35" s="63"/>
      <c r="D35" s="63"/>
      <c r="E35" s="63"/>
      <c r="F35" s="87"/>
      <c r="G35" s="87"/>
      <c r="H35" s="63"/>
      <c r="I35" s="63"/>
      <c r="J35" s="63"/>
      <c r="M35" s="88"/>
      <c r="N35" s="88"/>
      <c r="O35" s="88"/>
    </row>
    <row r="36" spans="1:25" s="8" customFormat="1" ht="37.15" customHeight="1" x14ac:dyDescent="0.2">
      <c r="A36" s="133" t="s">
        <v>193</v>
      </c>
      <c r="B36" s="134"/>
      <c r="C36" s="139" t="s">
        <v>131</v>
      </c>
      <c r="D36" s="139"/>
      <c r="E36" s="139" t="s">
        <v>132</v>
      </c>
      <c r="F36" s="139"/>
      <c r="G36" s="139" t="s">
        <v>133</v>
      </c>
      <c r="H36" s="139"/>
      <c r="I36" s="139" t="s">
        <v>134</v>
      </c>
      <c r="J36" s="139"/>
      <c r="K36" s="139" t="s">
        <v>135</v>
      </c>
      <c r="L36" s="139"/>
      <c r="M36" s="139" t="s">
        <v>136</v>
      </c>
      <c r="N36" s="139"/>
      <c r="O36" s="139" t="s">
        <v>137</v>
      </c>
      <c r="P36" s="139"/>
      <c r="Q36" s="139" t="s">
        <v>139</v>
      </c>
      <c r="R36" s="139"/>
      <c r="S36" s="139" t="s">
        <v>140</v>
      </c>
      <c r="T36" s="139"/>
      <c r="U36" s="140" t="s">
        <v>141</v>
      </c>
      <c r="V36" s="142"/>
      <c r="W36" s="141"/>
      <c r="X36" s="139" t="s">
        <v>142</v>
      </c>
      <c r="Y36" s="140"/>
    </row>
    <row r="37" spans="1:25" s="8" customFormat="1" ht="13.9" customHeight="1" x14ac:dyDescent="0.2">
      <c r="A37" s="135"/>
      <c r="B37" s="136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151</v>
      </c>
      <c r="S37" s="109" t="s">
        <v>48</v>
      </c>
      <c r="T37" s="109" t="s">
        <v>152</v>
      </c>
      <c r="U37" s="109" t="s">
        <v>50</v>
      </c>
      <c r="V37" s="109" t="s">
        <v>48</v>
      </c>
      <c r="W37" s="109" t="s">
        <v>153</v>
      </c>
      <c r="X37" s="109" t="s">
        <v>48</v>
      </c>
      <c r="Y37" s="110" t="s">
        <v>154</v>
      </c>
    </row>
    <row r="38" spans="1:25" s="20" customFormat="1" ht="34.15" customHeight="1" x14ac:dyDescent="0.2">
      <c r="A38" s="137"/>
      <c r="B38" s="138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1</v>
      </c>
      <c r="V38" s="80" t="s">
        <v>43</v>
      </c>
      <c r="W38" s="80" t="s">
        <v>42</v>
      </c>
      <c r="X38" s="80" t="s">
        <v>43</v>
      </c>
      <c r="Y38" s="51" t="s">
        <v>42</v>
      </c>
    </row>
    <row r="39" spans="1:25" s="6" customFormat="1" x14ac:dyDescent="0.2">
      <c r="A39" s="79" t="s">
        <v>96</v>
      </c>
      <c r="B39" s="56" t="s">
        <v>3</v>
      </c>
      <c r="C39" s="28">
        <v>288</v>
      </c>
      <c r="D39" s="28">
        <v>2581480</v>
      </c>
      <c r="E39" s="28">
        <v>61</v>
      </c>
      <c r="F39" s="28">
        <v>471500</v>
      </c>
      <c r="G39" s="28">
        <v>0</v>
      </c>
      <c r="H39" s="28">
        <v>0</v>
      </c>
      <c r="I39" s="28">
        <v>5923</v>
      </c>
      <c r="J39" s="28">
        <v>15063170</v>
      </c>
      <c r="K39" s="28">
        <v>83</v>
      </c>
      <c r="L39" s="28">
        <v>62250</v>
      </c>
      <c r="M39" s="28">
        <v>38</v>
      </c>
      <c r="N39" s="29">
        <v>2869050</v>
      </c>
      <c r="O39" s="29">
        <v>703</v>
      </c>
      <c r="P39" s="29">
        <v>13912000</v>
      </c>
      <c r="Q39" s="29">
        <v>70</v>
      </c>
      <c r="R39" s="29">
        <v>962300</v>
      </c>
      <c r="S39" s="29">
        <v>18389</v>
      </c>
      <c r="T39" s="30">
        <v>3701295</v>
      </c>
      <c r="U39" s="30">
        <v>0</v>
      </c>
      <c r="V39" s="30">
        <v>0</v>
      </c>
      <c r="W39" s="29">
        <v>0</v>
      </c>
      <c r="X39" s="29">
        <v>15</v>
      </c>
      <c r="Y39" s="29">
        <v>530324</v>
      </c>
    </row>
    <row r="40" spans="1:25" s="6" customFormat="1" x14ac:dyDescent="0.2">
      <c r="A40" s="8" t="s">
        <v>84</v>
      </c>
      <c r="B40" s="57" t="s">
        <v>85</v>
      </c>
      <c r="C40" s="75">
        <v>11</v>
      </c>
      <c r="D40" s="75">
        <v>224400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6">
        <v>0</v>
      </c>
      <c r="O40" s="76">
        <v>39</v>
      </c>
      <c r="P40" s="76">
        <v>1120000</v>
      </c>
      <c r="Q40" s="76">
        <v>0</v>
      </c>
      <c r="R40" s="76">
        <v>0</v>
      </c>
      <c r="S40" s="76">
        <v>0</v>
      </c>
      <c r="T40" s="77">
        <v>0</v>
      </c>
      <c r="U40" s="77">
        <v>0</v>
      </c>
      <c r="V40" s="77">
        <v>0</v>
      </c>
      <c r="W40" s="76">
        <v>0</v>
      </c>
      <c r="X40" s="76">
        <v>0</v>
      </c>
      <c r="Y40" s="76">
        <v>0</v>
      </c>
    </row>
    <row r="41" spans="1:25" s="6" customFormat="1" x14ac:dyDescent="0.2">
      <c r="A41" s="8" t="s">
        <v>86</v>
      </c>
      <c r="B41" s="57" t="s">
        <v>87</v>
      </c>
      <c r="C41" s="75">
        <v>15</v>
      </c>
      <c r="D41" s="75">
        <v>15000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83</v>
      </c>
      <c r="L41" s="75">
        <v>62250</v>
      </c>
      <c r="M41" s="75">
        <v>9</v>
      </c>
      <c r="N41" s="76">
        <v>799425</v>
      </c>
      <c r="O41" s="76">
        <v>164</v>
      </c>
      <c r="P41" s="76">
        <v>3676000</v>
      </c>
      <c r="Q41" s="76">
        <v>1</v>
      </c>
      <c r="R41" s="76">
        <v>16500</v>
      </c>
      <c r="S41" s="76">
        <v>3081</v>
      </c>
      <c r="T41" s="77">
        <v>3354000</v>
      </c>
      <c r="U41" s="77">
        <v>0</v>
      </c>
      <c r="V41" s="77">
        <v>0</v>
      </c>
      <c r="W41" s="76">
        <v>0</v>
      </c>
      <c r="X41" s="76">
        <v>0</v>
      </c>
      <c r="Y41" s="76">
        <v>0</v>
      </c>
    </row>
    <row r="42" spans="1:25" s="6" customFormat="1" x14ac:dyDescent="0.2">
      <c r="A42" s="8" t="s">
        <v>195</v>
      </c>
      <c r="B42" s="57" t="s">
        <v>88</v>
      </c>
      <c r="C42" s="75">
        <v>47</v>
      </c>
      <c r="D42" s="75">
        <v>462280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7">
        <v>0</v>
      </c>
      <c r="U42" s="77">
        <v>0</v>
      </c>
      <c r="V42" s="77">
        <v>0</v>
      </c>
      <c r="W42" s="76">
        <v>0</v>
      </c>
      <c r="X42" s="76">
        <v>0</v>
      </c>
      <c r="Y42" s="76">
        <v>0</v>
      </c>
    </row>
    <row r="43" spans="1:25" s="6" customFormat="1" x14ac:dyDescent="0.2">
      <c r="A43" s="8" t="s">
        <v>196</v>
      </c>
      <c r="B43" s="57" t="s">
        <v>89</v>
      </c>
      <c r="C43" s="75">
        <v>76</v>
      </c>
      <c r="D43" s="75">
        <v>1272800</v>
      </c>
      <c r="E43" s="75">
        <v>0</v>
      </c>
      <c r="F43" s="75">
        <v>0</v>
      </c>
      <c r="G43" s="75">
        <v>0</v>
      </c>
      <c r="H43" s="75">
        <v>0</v>
      </c>
      <c r="I43" s="75">
        <v>3785</v>
      </c>
      <c r="J43" s="75">
        <v>11461000</v>
      </c>
      <c r="K43" s="75">
        <v>0</v>
      </c>
      <c r="L43" s="75">
        <v>0</v>
      </c>
      <c r="M43" s="75">
        <v>0</v>
      </c>
      <c r="N43" s="76">
        <v>0</v>
      </c>
      <c r="O43" s="76">
        <v>125</v>
      </c>
      <c r="P43" s="76">
        <v>3746300</v>
      </c>
      <c r="Q43" s="76">
        <v>39</v>
      </c>
      <c r="R43" s="76">
        <v>397800</v>
      </c>
      <c r="S43" s="76">
        <v>27</v>
      </c>
      <c r="T43" s="77">
        <v>102000</v>
      </c>
      <c r="U43" s="77">
        <v>0</v>
      </c>
      <c r="V43" s="77">
        <v>0</v>
      </c>
      <c r="W43" s="76">
        <v>0</v>
      </c>
      <c r="X43" s="76">
        <v>0</v>
      </c>
      <c r="Y43" s="76">
        <v>0</v>
      </c>
    </row>
    <row r="44" spans="1:25" s="6" customFormat="1" x14ac:dyDescent="0.2">
      <c r="A44" s="8" t="s">
        <v>90</v>
      </c>
      <c r="B44" s="57" t="s">
        <v>91</v>
      </c>
      <c r="C44" s="75">
        <v>2</v>
      </c>
      <c r="D44" s="75">
        <v>24000</v>
      </c>
      <c r="E44" s="108">
        <v>10</v>
      </c>
      <c r="F44" s="75">
        <v>89000</v>
      </c>
      <c r="G44" s="75">
        <v>0</v>
      </c>
      <c r="H44" s="75">
        <v>0</v>
      </c>
      <c r="I44" s="75">
        <v>1059</v>
      </c>
      <c r="J44" s="75">
        <v>847200</v>
      </c>
      <c r="K44" s="75">
        <v>0</v>
      </c>
      <c r="L44" s="75">
        <v>0</v>
      </c>
      <c r="M44" s="75">
        <v>2</v>
      </c>
      <c r="N44" s="76">
        <v>113840</v>
      </c>
      <c r="O44" s="76">
        <v>30</v>
      </c>
      <c r="P44" s="76">
        <v>600000</v>
      </c>
      <c r="Q44" s="76">
        <v>0</v>
      </c>
      <c r="R44" s="76">
        <v>0</v>
      </c>
      <c r="S44" s="76">
        <v>0</v>
      </c>
      <c r="T44" s="77">
        <v>0</v>
      </c>
      <c r="U44" s="77">
        <v>0</v>
      </c>
      <c r="V44" s="77">
        <v>0</v>
      </c>
      <c r="W44" s="76">
        <v>0</v>
      </c>
      <c r="X44" s="76">
        <v>0</v>
      </c>
      <c r="Y44" s="76">
        <v>0</v>
      </c>
    </row>
    <row r="45" spans="1:25" s="6" customFormat="1" x14ac:dyDescent="0.2">
      <c r="A45" s="8" t="s">
        <v>92</v>
      </c>
      <c r="B45" s="57" t="s">
        <v>93</v>
      </c>
      <c r="C45" s="75">
        <v>6</v>
      </c>
      <c r="D45" s="75">
        <v>30000</v>
      </c>
      <c r="E45" s="75">
        <v>51</v>
      </c>
      <c r="F45" s="75">
        <v>382500</v>
      </c>
      <c r="G45" s="75">
        <v>0</v>
      </c>
      <c r="H45" s="75">
        <v>0</v>
      </c>
      <c r="I45" s="75">
        <v>852</v>
      </c>
      <c r="J45" s="75">
        <v>2188770</v>
      </c>
      <c r="K45" s="75">
        <v>0</v>
      </c>
      <c r="L45" s="75">
        <v>0</v>
      </c>
      <c r="M45" s="75">
        <v>4</v>
      </c>
      <c r="N45" s="76">
        <v>75000</v>
      </c>
      <c r="O45" s="76">
        <v>35</v>
      </c>
      <c r="P45" s="76">
        <v>690000</v>
      </c>
      <c r="Q45" s="76">
        <v>14</v>
      </c>
      <c r="R45" s="76">
        <v>380000</v>
      </c>
      <c r="S45" s="76">
        <v>15281</v>
      </c>
      <c r="T45" s="77">
        <v>245295</v>
      </c>
      <c r="U45" s="77">
        <v>0</v>
      </c>
      <c r="V45" s="77">
        <v>0</v>
      </c>
      <c r="W45" s="76">
        <v>0</v>
      </c>
      <c r="X45" s="76">
        <v>0</v>
      </c>
      <c r="Y45" s="76">
        <v>0</v>
      </c>
    </row>
    <row r="46" spans="1:25" x14ac:dyDescent="0.2">
      <c r="A46" s="11" t="s">
        <v>51</v>
      </c>
      <c r="B46" s="57" t="s">
        <v>4</v>
      </c>
      <c r="C46" s="75">
        <v>4</v>
      </c>
      <c r="D46" s="75">
        <v>40000</v>
      </c>
      <c r="E46" s="75">
        <v>0</v>
      </c>
      <c r="F46" s="75">
        <v>0</v>
      </c>
      <c r="G46" s="75">
        <v>0</v>
      </c>
      <c r="H46" s="75">
        <v>0</v>
      </c>
      <c r="I46" s="75">
        <v>8</v>
      </c>
      <c r="J46" s="75">
        <v>11800</v>
      </c>
      <c r="K46" s="75">
        <v>0</v>
      </c>
      <c r="L46" s="75">
        <v>0</v>
      </c>
      <c r="M46" s="75">
        <v>1</v>
      </c>
      <c r="N46" s="76">
        <v>99750</v>
      </c>
      <c r="O46" s="76">
        <v>24</v>
      </c>
      <c r="P46" s="76">
        <v>375000</v>
      </c>
      <c r="Q46" s="76">
        <v>8</v>
      </c>
      <c r="R46" s="76">
        <v>88000</v>
      </c>
      <c r="S46" s="76">
        <v>0</v>
      </c>
      <c r="T46" s="77">
        <v>0</v>
      </c>
      <c r="U46" s="77">
        <v>0</v>
      </c>
      <c r="V46" s="77">
        <v>0</v>
      </c>
      <c r="W46" s="76">
        <v>0</v>
      </c>
      <c r="X46" s="76">
        <v>0</v>
      </c>
      <c r="Y46" s="76">
        <v>0</v>
      </c>
    </row>
    <row r="47" spans="1:25" x14ac:dyDescent="0.2">
      <c r="A47" s="11" t="s">
        <v>52</v>
      </c>
      <c r="B47" s="57" t="s">
        <v>5</v>
      </c>
      <c r="C47" s="75">
        <v>0</v>
      </c>
      <c r="D47" s="75">
        <v>0</v>
      </c>
      <c r="E47" s="75">
        <v>0</v>
      </c>
      <c r="F47" s="75">
        <v>0</v>
      </c>
      <c r="G47" s="75">
        <v>0</v>
      </c>
      <c r="H47" s="75">
        <v>0</v>
      </c>
      <c r="I47" s="75">
        <v>17</v>
      </c>
      <c r="J47" s="75">
        <v>90000</v>
      </c>
      <c r="K47" s="75">
        <v>0</v>
      </c>
      <c r="L47" s="75">
        <v>0</v>
      </c>
      <c r="M47" s="75">
        <v>0</v>
      </c>
      <c r="N47" s="76">
        <v>0</v>
      </c>
      <c r="O47" s="76">
        <v>6</v>
      </c>
      <c r="P47" s="76">
        <v>120000</v>
      </c>
      <c r="Q47" s="76">
        <v>0</v>
      </c>
      <c r="R47" s="76">
        <v>0</v>
      </c>
      <c r="S47" s="76">
        <v>0</v>
      </c>
      <c r="T47" s="77">
        <v>0</v>
      </c>
      <c r="U47" s="77">
        <v>0</v>
      </c>
      <c r="V47" s="77">
        <v>0</v>
      </c>
      <c r="W47" s="76">
        <v>0</v>
      </c>
      <c r="X47" s="76">
        <v>15</v>
      </c>
      <c r="Y47" s="76">
        <v>530324</v>
      </c>
    </row>
    <row r="48" spans="1:25" x14ac:dyDescent="0.2">
      <c r="A48" s="11" t="s">
        <v>53</v>
      </c>
      <c r="B48" s="57" t="s">
        <v>6</v>
      </c>
      <c r="C48" s="75">
        <v>4</v>
      </c>
      <c r="D48" s="75">
        <v>20000</v>
      </c>
      <c r="E48" s="75">
        <v>0</v>
      </c>
      <c r="F48" s="75">
        <v>0</v>
      </c>
      <c r="G48" s="75">
        <v>0</v>
      </c>
      <c r="H48" s="75">
        <v>0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0</v>
      </c>
      <c r="O48" s="76">
        <v>39</v>
      </c>
      <c r="P48" s="76">
        <v>825000</v>
      </c>
      <c r="Q48" s="76">
        <v>0</v>
      </c>
      <c r="R48" s="76">
        <v>0</v>
      </c>
      <c r="S48" s="76">
        <v>0</v>
      </c>
      <c r="T48" s="77">
        <v>0</v>
      </c>
      <c r="U48" s="77">
        <v>0</v>
      </c>
      <c r="V48" s="77">
        <v>0</v>
      </c>
      <c r="W48" s="76">
        <v>0</v>
      </c>
      <c r="X48" s="76">
        <v>0</v>
      </c>
      <c r="Y48" s="76">
        <v>0</v>
      </c>
    </row>
    <row r="49" spans="1:25" x14ac:dyDescent="0.2">
      <c r="A49" s="11" t="s">
        <v>54</v>
      </c>
      <c r="B49" s="57" t="s">
        <v>7</v>
      </c>
      <c r="C49" s="75">
        <v>53</v>
      </c>
      <c r="D49" s="75">
        <v>106000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5">
        <v>0</v>
      </c>
      <c r="K49" s="75">
        <v>0</v>
      </c>
      <c r="L49" s="75">
        <v>0</v>
      </c>
      <c r="M49" s="75">
        <v>4</v>
      </c>
      <c r="N49" s="76">
        <v>115500</v>
      </c>
      <c r="O49" s="76">
        <v>36</v>
      </c>
      <c r="P49" s="76">
        <v>720000</v>
      </c>
      <c r="Q49" s="76">
        <v>0</v>
      </c>
      <c r="R49" s="76">
        <v>0</v>
      </c>
      <c r="S49" s="76">
        <v>0</v>
      </c>
      <c r="T49" s="77">
        <v>0</v>
      </c>
      <c r="U49" s="77">
        <v>0</v>
      </c>
      <c r="V49" s="77">
        <v>0</v>
      </c>
      <c r="W49" s="76">
        <v>0</v>
      </c>
      <c r="X49" s="76">
        <v>0</v>
      </c>
      <c r="Y49" s="76">
        <v>0</v>
      </c>
    </row>
    <row r="50" spans="1:25" x14ac:dyDescent="0.2">
      <c r="A50" s="11" t="s">
        <v>55</v>
      </c>
      <c r="B50" s="57" t="s">
        <v>8</v>
      </c>
      <c r="C50" s="75">
        <v>3</v>
      </c>
      <c r="D50" s="75">
        <v>30000</v>
      </c>
      <c r="E50" s="75">
        <v>0</v>
      </c>
      <c r="F50" s="75">
        <v>0</v>
      </c>
      <c r="G50" s="75">
        <v>0</v>
      </c>
      <c r="H50" s="75">
        <v>0</v>
      </c>
      <c r="I50" s="75">
        <v>19</v>
      </c>
      <c r="J50" s="75">
        <v>32000</v>
      </c>
      <c r="K50" s="75">
        <v>0</v>
      </c>
      <c r="L50" s="75">
        <v>0</v>
      </c>
      <c r="M50" s="75">
        <v>3</v>
      </c>
      <c r="N50" s="76">
        <v>300000</v>
      </c>
      <c r="O50" s="76">
        <v>48</v>
      </c>
      <c r="P50" s="76">
        <v>144000</v>
      </c>
      <c r="Q50" s="76">
        <v>0</v>
      </c>
      <c r="R50" s="76">
        <v>0</v>
      </c>
      <c r="S50" s="76">
        <v>0</v>
      </c>
      <c r="T50" s="77">
        <v>0</v>
      </c>
      <c r="U50" s="77">
        <v>0</v>
      </c>
      <c r="V50" s="77">
        <v>0</v>
      </c>
      <c r="W50" s="76">
        <v>0</v>
      </c>
      <c r="X50" s="76">
        <v>0</v>
      </c>
      <c r="Y50" s="76">
        <v>0</v>
      </c>
    </row>
    <row r="51" spans="1:25" x14ac:dyDescent="0.2">
      <c r="A51" s="11" t="s">
        <v>56</v>
      </c>
      <c r="B51" s="57" t="s">
        <v>9</v>
      </c>
      <c r="C51" s="75">
        <v>15</v>
      </c>
      <c r="D51" s="75">
        <v>75000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5">
        <v>0</v>
      </c>
      <c r="K51" s="75">
        <v>0</v>
      </c>
      <c r="L51" s="75">
        <v>0</v>
      </c>
      <c r="M51" s="75">
        <v>13</v>
      </c>
      <c r="N51" s="76">
        <v>1286605</v>
      </c>
      <c r="O51" s="76">
        <v>58</v>
      </c>
      <c r="P51" s="76">
        <v>685000</v>
      </c>
      <c r="Q51" s="76">
        <v>0</v>
      </c>
      <c r="R51" s="76">
        <v>0</v>
      </c>
      <c r="S51" s="76">
        <v>0</v>
      </c>
      <c r="T51" s="77">
        <v>0</v>
      </c>
      <c r="U51" s="77">
        <v>0</v>
      </c>
      <c r="V51" s="77">
        <v>0</v>
      </c>
      <c r="W51" s="76">
        <v>0</v>
      </c>
      <c r="X51" s="76">
        <v>0</v>
      </c>
      <c r="Y51" s="76">
        <v>0</v>
      </c>
    </row>
    <row r="52" spans="1:25" x14ac:dyDescent="0.2">
      <c r="A52" s="11" t="s">
        <v>57</v>
      </c>
      <c r="B52" s="57" t="s">
        <v>10</v>
      </c>
      <c r="C52" s="75">
        <v>8</v>
      </c>
      <c r="D52" s="75">
        <v>48000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5">
        <v>0</v>
      </c>
      <c r="K52" s="75">
        <v>0</v>
      </c>
      <c r="L52" s="75">
        <v>0</v>
      </c>
      <c r="M52" s="75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7">
        <v>0</v>
      </c>
      <c r="U52" s="77">
        <v>0</v>
      </c>
      <c r="V52" s="77">
        <v>0</v>
      </c>
      <c r="W52" s="76">
        <v>0</v>
      </c>
      <c r="X52" s="76">
        <v>0</v>
      </c>
      <c r="Y52" s="76">
        <v>0</v>
      </c>
    </row>
    <row r="53" spans="1:25" x14ac:dyDescent="0.2">
      <c r="A53" s="11" t="s">
        <v>58</v>
      </c>
      <c r="B53" s="57" t="s">
        <v>11</v>
      </c>
      <c r="C53" s="75">
        <v>18</v>
      </c>
      <c r="D53" s="75">
        <v>90000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5">
        <v>0</v>
      </c>
      <c r="K53" s="75">
        <v>0</v>
      </c>
      <c r="L53" s="75">
        <v>0</v>
      </c>
      <c r="M53" s="75">
        <v>1</v>
      </c>
      <c r="N53" s="76">
        <v>30000</v>
      </c>
      <c r="O53" s="76">
        <v>33</v>
      </c>
      <c r="P53" s="76">
        <v>273000</v>
      </c>
      <c r="Q53" s="76">
        <v>7</v>
      </c>
      <c r="R53" s="76">
        <v>70000</v>
      </c>
      <c r="S53" s="76">
        <v>0</v>
      </c>
      <c r="T53" s="77">
        <v>0</v>
      </c>
      <c r="U53" s="77">
        <v>0</v>
      </c>
      <c r="V53" s="77">
        <v>0</v>
      </c>
      <c r="W53" s="76">
        <v>0</v>
      </c>
      <c r="X53" s="76">
        <v>0</v>
      </c>
      <c r="Y53" s="76">
        <v>0</v>
      </c>
    </row>
    <row r="54" spans="1:25" x14ac:dyDescent="0.2">
      <c r="A54" s="11" t="s">
        <v>59</v>
      </c>
      <c r="B54" s="57" t="s">
        <v>12</v>
      </c>
      <c r="C54" s="75">
        <v>8</v>
      </c>
      <c r="D54" s="75">
        <v>40000</v>
      </c>
      <c r="E54" s="75">
        <v>0</v>
      </c>
      <c r="F54" s="75">
        <v>0</v>
      </c>
      <c r="G54" s="75">
        <v>0</v>
      </c>
      <c r="H54" s="75">
        <v>0</v>
      </c>
      <c r="I54" s="75">
        <v>84</v>
      </c>
      <c r="J54" s="75">
        <v>185800</v>
      </c>
      <c r="K54" s="75">
        <v>0</v>
      </c>
      <c r="L54" s="75">
        <v>0</v>
      </c>
      <c r="M54" s="75">
        <v>0</v>
      </c>
      <c r="N54" s="76">
        <v>0</v>
      </c>
      <c r="O54" s="76">
        <v>8</v>
      </c>
      <c r="P54" s="76">
        <v>170000</v>
      </c>
      <c r="Q54" s="76">
        <v>0</v>
      </c>
      <c r="R54" s="76">
        <v>0</v>
      </c>
      <c r="S54" s="76">
        <v>0</v>
      </c>
      <c r="T54" s="77">
        <v>0</v>
      </c>
      <c r="U54" s="77">
        <v>0</v>
      </c>
      <c r="V54" s="77">
        <v>0</v>
      </c>
      <c r="W54" s="76">
        <v>0</v>
      </c>
      <c r="X54" s="76">
        <v>0</v>
      </c>
      <c r="Y54" s="76">
        <v>0</v>
      </c>
    </row>
    <row r="55" spans="1:25" x14ac:dyDescent="0.2">
      <c r="A55" s="11" t="s">
        <v>60</v>
      </c>
      <c r="B55" s="57" t="s">
        <v>13</v>
      </c>
      <c r="C55" s="75">
        <v>12</v>
      </c>
      <c r="D55" s="75">
        <v>60000</v>
      </c>
      <c r="E55" s="75">
        <v>0</v>
      </c>
      <c r="F55" s="75">
        <v>0</v>
      </c>
      <c r="G55" s="75">
        <v>0</v>
      </c>
      <c r="H55" s="75">
        <v>0</v>
      </c>
      <c r="I55" s="75">
        <v>25</v>
      </c>
      <c r="J55" s="75">
        <v>24600</v>
      </c>
      <c r="K55" s="75">
        <v>0</v>
      </c>
      <c r="L55" s="75">
        <v>0</v>
      </c>
      <c r="M55" s="75">
        <v>1</v>
      </c>
      <c r="N55" s="75">
        <v>48930</v>
      </c>
      <c r="O55" s="76">
        <v>23</v>
      </c>
      <c r="P55" s="76">
        <v>46000</v>
      </c>
      <c r="Q55" s="76">
        <v>0</v>
      </c>
      <c r="R55" s="76">
        <v>0</v>
      </c>
      <c r="S55" s="76">
        <v>0</v>
      </c>
      <c r="T55" s="77">
        <v>0</v>
      </c>
      <c r="U55" s="77">
        <v>0</v>
      </c>
      <c r="V55" s="77">
        <v>0</v>
      </c>
      <c r="W55" s="76">
        <v>0</v>
      </c>
      <c r="X55" s="76">
        <v>0</v>
      </c>
      <c r="Y55" s="76">
        <v>0</v>
      </c>
    </row>
    <row r="56" spans="1:25" x14ac:dyDescent="0.2">
      <c r="A56" s="11" t="s">
        <v>61</v>
      </c>
      <c r="B56" s="57" t="s">
        <v>14</v>
      </c>
      <c r="C56" s="75">
        <v>0</v>
      </c>
      <c r="D56" s="75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5">
        <v>0</v>
      </c>
      <c r="K56" s="75">
        <v>0</v>
      </c>
      <c r="L56" s="75">
        <v>0</v>
      </c>
      <c r="M56" s="75">
        <v>0</v>
      </c>
      <c r="N56" s="76">
        <v>0</v>
      </c>
      <c r="O56" s="76">
        <v>0</v>
      </c>
      <c r="P56" s="76">
        <v>0</v>
      </c>
      <c r="Q56" s="76">
        <v>1</v>
      </c>
      <c r="R56" s="76">
        <v>10000</v>
      </c>
      <c r="S56" s="76">
        <v>0</v>
      </c>
      <c r="T56" s="77">
        <v>0</v>
      </c>
      <c r="U56" s="77">
        <v>0</v>
      </c>
      <c r="V56" s="77">
        <v>0</v>
      </c>
      <c r="W56" s="76">
        <v>0</v>
      </c>
      <c r="X56" s="76">
        <v>0</v>
      </c>
      <c r="Y56" s="76">
        <v>0</v>
      </c>
    </row>
    <row r="57" spans="1:25" x14ac:dyDescent="0.2">
      <c r="A57" s="11" t="s">
        <v>62</v>
      </c>
      <c r="B57" s="57" t="s">
        <v>15</v>
      </c>
      <c r="C57" s="75">
        <v>2</v>
      </c>
      <c r="D57" s="75">
        <v>20000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5">
        <v>0</v>
      </c>
      <c r="K57" s="75">
        <v>0</v>
      </c>
      <c r="L57" s="75">
        <v>0</v>
      </c>
      <c r="M57" s="75">
        <v>0</v>
      </c>
      <c r="N57" s="76">
        <v>0</v>
      </c>
      <c r="O57" s="76">
        <v>14</v>
      </c>
      <c r="P57" s="76">
        <v>350000</v>
      </c>
      <c r="Q57" s="76">
        <v>0</v>
      </c>
      <c r="R57" s="76">
        <v>0</v>
      </c>
      <c r="S57" s="76">
        <v>0</v>
      </c>
      <c r="T57" s="77">
        <v>0</v>
      </c>
      <c r="U57" s="77">
        <v>0</v>
      </c>
      <c r="V57" s="77">
        <v>0</v>
      </c>
      <c r="W57" s="76">
        <v>0</v>
      </c>
      <c r="X57" s="76">
        <v>0</v>
      </c>
      <c r="Y57" s="76">
        <v>0</v>
      </c>
    </row>
    <row r="58" spans="1:25" x14ac:dyDescent="0.2">
      <c r="A58" s="11" t="s">
        <v>63</v>
      </c>
      <c r="B58" s="57" t="s">
        <v>16</v>
      </c>
      <c r="C58" s="75">
        <v>0</v>
      </c>
      <c r="D58" s="75">
        <v>0</v>
      </c>
      <c r="E58" s="75">
        <v>0</v>
      </c>
      <c r="F58" s="75">
        <v>0</v>
      </c>
      <c r="G58" s="75">
        <v>0</v>
      </c>
      <c r="H58" s="75">
        <v>0</v>
      </c>
      <c r="I58" s="75">
        <v>74</v>
      </c>
      <c r="J58" s="75">
        <v>222000</v>
      </c>
      <c r="K58" s="75">
        <v>0</v>
      </c>
      <c r="L58" s="75">
        <v>0</v>
      </c>
      <c r="M58" s="75">
        <v>0</v>
      </c>
      <c r="N58" s="76">
        <v>0</v>
      </c>
      <c r="O58" s="76">
        <v>10</v>
      </c>
      <c r="P58" s="76">
        <v>292700</v>
      </c>
      <c r="Q58" s="76">
        <v>0</v>
      </c>
      <c r="R58" s="76">
        <v>0</v>
      </c>
      <c r="S58" s="76">
        <v>0</v>
      </c>
      <c r="T58" s="77">
        <v>0</v>
      </c>
      <c r="U58" s="77">
        <v>0</v>
      </c>
      <c r="V58" s="77">
        <v>0</v>
      </c>
      <c r="W58" s="76">
        <v>0</v>
      </c>
      <c r="X58" s="76">
        <v>0</v>
      </c>
      <c r="Y58" s="76">
        <v>0</v>
      </c>
    </row>
    <row r="59" spans="1:25" x14ac:dyDescent="0.2">
      <c r="A59" s="11" t="s">
        <v>64</v>
      </c>
      <c r="B59" s="57" t="s">
        <v>17</v>
      </c>
      <c r="C59" s="75">
        <v>4</v>
      </c>
      <c r="D59" s="75">
        <v>24000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6">
        <v>0</v>
      </c>
      <c r="O59" s="76">
        <v>11</v>
      </c>
      <c r="P59" s="76">
        <v>79000</v>
      </c>
      <c r="Q59" s="76">
        <v>0</v>
      </c>
      <c r="R59" s="76">
        <v>0</v>
      </c>
      <c r="S59" s="76">
        <v>0</v>
      </c>
      <c r="T59" s="77">
        <v>0</v>
      </c>
      <c r="U59" s="77">
        <v>0</v>
      </c>
      <c r="V59" s="77">
        <v>0</v>
      </c>
      <c r="W59" s="76">
        <v>0</v>
      </c>
      <c r="X59" s="76">
        <v>0</v>
      </c>
      <c r="Y59" s="76">
        <v>0</v>
      </c>
    </row>
    <row r="60" spans="1:25" x14ac:dyDescent="0.2">
      <c r="A60" s="11" t="s">
        <v>65</v>
      </c>
      <c r="B60" s="57" t="s">
        <v>18</v>
      </c>
      <c r="C60" s="75">
        <v>0</v>
      </c>
      <c r="D60" s="75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0</v>
      </c>
      <c r="K60" s="75">
        <v>0</v>
      </c>
      <c r="L60" s="75">
        <v>0</v>
      </c>
      <c r="M60" s="75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7">
        <v>0</v>
      </c>
      <c r="U60" s="77">
        <v>0</v>
      </c>
      <c r="V60" s="77">
        <v>0</v>
      </c>
      <c r="W60" s="76">
        <v>0</v>
      </c>
      <c r="X60" s="76">
        <v>0</v>
      </c>
      <c r="Y60" s="76">
        <v>0</v>
      </c>
    </row>
    <row r="61" spans="1:25" x14ac:dyDescent="0.2">
      <c r="A61" s="12" t="s">
        <v>66</v>
      </c>
      <c r="B61" s="58" t="s">
        <v>19</v>
      </c>
      <c r="C61" s="83">
        <v>0</v>
      </c>
      <c r="D61" s="83">
        <v>0</v>
      </c>
      <c r="E61" s="83">
        <v>0</v>
      </c>
      <c r="F61" s="83">
        <v>0</v>
      </c>
      <c r="G61" s="83">
        <v>0</v>
      </c>
      <c r="H61" s="83">
        <v>0</v>
      </c>
      <c r="I61" s="83">
        <v>0</v>
      </c>
      <c r="J61" s="83">
        <v>0</v>
      </c>
      <c r="K61" s="83">
        <v>0</v>
      </c>
      <c r="L61" s="83">
        <v>0</v>
      </c>
      <c r="M61" s="83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5">
        <v>0</v>
      </c>
      <c r="U61" s="85">
        <v>0</v>
      </c>
      <c r="V61" s="85">
        <v>0</v>
      </c>
      <c r="W61" s="84">
        <v>0</v>
      </c>
      <c r="X61" s="84">
        <v>0</v>
      </c>
      <c r="Y61" s="84">
        <v>0</v>
      </c>
    </row>
    <row r="62" spans="1:25" x14ac:dyDescent="0.2">
      <c r="A62" s="59" t="s">
        <v>181</v>
      </c>
    </row>
    <row r="63" spans="1:25" x14ac:dyDescent="0.2">
      <c r="A63" t="s">
        <v>0</v>
      </c>
    </row>
    <row r="65" spans="1:29" s="60" customFormat="1" ht="20.45" customHeight="1" x14ac:dyDescent="0.2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</row>
    <row r="66" spans="1:29" s="60" customFormat="1" ht="19.5" x14ac:dyDescent="0.2">
      <c r="A66" s="86" t="s">
        <v>110</v>
      </c>
      <c r="B66" s="63"/>
      <c r="C66" s="63"/>
      <c r="D66" s="63"/>
      <c r="E66" s="63"/>
      <c r="F66" s="87"/>
      <c r="G66" s="87"/>
      <c r="H66" s="63"/>
      <c r="I66" s="63"/>
      <c r="J66" s="63"/>
      <c r="M66" s="88"/>
      <c r="N66" s="88"/>
      <c r="O66" s="88"/>
    </row>
    <row r="67" spans="1:29" s="8" customFormat="1" ht="37.15" customHeight="1" x14ac:dyDescent="0.2">
      <c r="A67" s="133" t="s">
        <v>193</v>
      </c>
      <c r="B67" s="134"/>
      <c r="C67" s="139" t="s">
        <v>131</v>
      </c>
      <c r="D67" s="139"/>
      <c r="E67" s="139" t="s">
        <v>132</v>
      </c>
      <c r="F67" s="139"/>
      <c r="G67" s="139" t="s">
        <v>133</v>
      </c>
      <c r="H67" s="139"/>
      <c r="I67" s="139" t="s">
        <v>134</v>
      </c>
      <c r="J67" s="139"/>
      <c r="K67" s="139" t="s">
        <v>135</v>
      </c>
      <c r="L67" s="139"/>
      <c r="M67" s="139" t="s">
        <v>136</v>
      </c>
      <c r="N67" s="139"/>
      <c r="O67" s="139" t="s">
        <v>207</v>
      </c>
      <c r="P67" s="139"/>
      <c r="Q67" s="139" t="s">
        <v>139</v>
      </c>
      <c r="R67" s="139"/>
      <c r="S67" s="139" t="s">
        <v>140</v>
      </c>
      <c r="T67" s="139"/>
      <c r="U67" s="140" t="s">
        <v>141</v>
      </c>
      <c r="V67" s="142"/>
      <c r="W67" s="141"/>
      <c r="X67" s="139" t="s">
        <v>142</v>
      </c>
      <c r="Y67" s="140"/>
    </row>
    <row r="68" spans="1:29" s="8" customFormat="1" ht="13.9" customHeight="1" x14ac:dyDescent="0.2">
      <c r="A68" s="135"/>
      <c r="B68" s="136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151</v>
      </c>
      <c r="S68" s="109" t="s">
        <v>48</v>
      </c>
      <c r="T68" s="109" t="s">
        <v>152</v>
      </c>
      <c r="U68" s="109" t="s">
        <v>50</v>
      </c>
      <c r="V68" s="109" t="s">
        <v>48</v>
      </c>
      <c r="W68" s="109" t="s">
        <v>153</v>
      </c>
      <c r="X68" s="109" t="s">
        <v>48</v>
      </c>
      <c r="Y68" s="110" t="s">
        <v>154</v>
      </c>
    </row>
    <row r="69" spans="1:29" s="20" customFormat="1" ht="34.15" customHeight="1" x14ac:dyDescent="0.2">
      <c r="A69" s="137"/>
      <c r="B69" s="138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1</v>
      </c>
      <c r="V69" s="80" t="s">
        <v>43</v>
      </c>
      <c r="W69" s="80" t="s">
        <v>42</v>
      </c>
      <c r="X69" s="80" t="s">
        <v>43</v>
      </c>
      <c r="Y69" s="51" t="s">
        <v>42</v>
      </c>
    </row>
    <row r="70" spans="1:29" s="6" customFormat="1" x14ac:dyDescent="0.2">
      <c r="A70" s="79" t="s">
        <v>96</v>
      </c>
      <c r="B70" s="56" t="s">
        <v>3</v>
      </c>
      <c r="C70" s="89">
        <v>307</v>
      </c>
      <c r="D70" s="89">
        <v>2883800</v>
      </c>
      <c r="E70" s="89">
        <v>135</v>
      </c>
      <c r="F70" s="89">
        <v>950000</v>
      </c>
      <c r="G70" s="89">
        <v>4966</v>
      </c>
      <c r="H70" s="89">
        <v>19130698</v>
      </c>
      <c r="I70" s="89">
        <v>6542</v>
      </c>
      <c r="J70" s="89">
        <v>16461910</v>
      </c>
      <c r="K70" s="89">
        <v>1</v>
      </c>
      <c r="L70" s="89">
        <v>750</v>
      </c>
      <c r="M70" s="89">
        <v>91</v>
      </c>
      <c r="N70" s="90">
        <v>6204688</v>
      </c>
      <c r="O70" s="90">
        <v>764</v>
      </c>
      <c r="P70" s="90">
        <v>15066271</v>
      </c>
      <c r="Q70" s="90">
        <v>87</v>
      </c>
      <c r="R70" s="90">
        <v>1379000</v>
      </c>
      <c r="S70" s="90">
        <v>42332</v>
      </c>
      <c r="T70" s="98">
        <v>40035389</v>
      </c>
      <c r="U70" s="98">
        <v>223941</v>
      </c>
      <c r="V70" s="98">
        <v>329793</v>
      </c>
      <c r="W70" s="90">
        <v>353450857</v>
      </c>
      <c r="X70" s="104">
        <v>0</v>
      </c>
      <c r="Y70" s="104">
        <v>0</v>
      </c>
      <c r="AA70" s="69"/>
      <c r="AB70" s="69"/>
      <c r="AC70" s="69"/>
    </row>
    <row r="71" spans="1:29" s="6" customFormat="1" x14ac:dyDescent="0.2">
      <c r="A71" s="8" t="s">
        <v>84</v>
      </c>
      <c r="B71" s="57" t="s">
        <v>85</v>
      </c>
      <c r="C71" s="91">
        <v>0</v>
      </c>
      <c r="D71" s="91">
        <v>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0</v>
      </c>
      <c r="N71" s="92">
        <v>0</v>
      </c>
      <c r="O71" s="94">
        <v>38</v>
      </c>
      <c r="P71" s="94">
        <v>1093800</v>
      </c>
      <c r="Q71" s="94">
        <v>10</v>
      </c>
      <c r="R71" s="94">
        <v>204000</v>
      </c>
      <c r="S71" s="92">
        <v>0</v>
      </c>
      <c r="T71" s="99">
        <v>0</v>
      </c>
      <c r="U71" s="100">
        <v>18821</v>
      </c>
      <c r="V71" s="100">
        <v>54082</v>
      </c>
      <c r="W71" s="94">
        <v>15878817</v>
      </c>
      <c r="X71" s="92">
        <v>0</v>
      </c>
      <c r="Y71" s="92">
        <v>0</v>
      </c>
      <c r="AA71" s="69"/>
      <c r="AB71" s="69"/>
      <c r="AC71" s="69"/>
    </row>
    <row r="72" spans="1:29" s="6" customFormat="1" x14ac:dyDescent="0.2">
      <c r="A72" s="8" t="s">
        <v>86</v>
      </c>
      <c r="B72" s="57" t="s">
        <v>87</v>
      </c>
      <c r="C72" s="93">
        <v>13</v>
      </c>
      <c r="D72" s="93">
        <v>13000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3">
        <v>1</v>
      </c>
      <c r="L72" s="93">
        <v>750</v>
      </c>
      <c r="M72" s="93">
        <v>52</v>
      </c>
      <c r="N72" s="94">
        <v>3990319</v>
      </c>
      <c r="O72" s="94">
        <v>157</v>
      </c>
      <c r="P72" s="94">
        <v>3467000</v>
      </c>
      <c r="Q72" s="94">
        <v>2</v>
      </c>
      <c r="R72" s="94">
        <v>33000</v>
      </c>
      <c r="S72" s="94">
        <v>3501</v>
      </c>
      <c r="T72" s="100">
        <v>3332000</v>
      </c>
      <c r="U72" s="100">
        <v>41954</v>
      </c>
      <c r="V72" s="100">
        <v>41954</v>
      </c>
      <c r="W72" s="94">
        <v>100890000</v>
      </c>
      <c r="X72" s="92">
        <v>0</v>
      </c>
      <c r="Y72" s="92">
        <v>0</v>
      </c>
      <c r="AA72" s="69"/>
      <c r="AB72" s="69"/>
      <c r="AC72" s="69"/>
    </row>
    <row r="73" spans="1:29" s="6" customFormat="1" x14ac:dyDescent="0.2">
      <c r="A73" s="8" t="s">
        <v>195</v>
      </c>
      <c r="B73" s="57" t="s">
        <v>88</v>
      </c>
      <c r="C73" s="93">
        <v>42</v>
      </c>
      <c r="D73" s="93">
        <v>420000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0</v>
      </c>
      <c r="T73" s="99">
        <v>0</v>
      </c>
      <c r="U73" s="100">
        <v>22197</v>
      </c>
      <c r="V73" s="100">
        <v>22197</v>
      </c>
      <c r="W73" s="94">
        <v>49867500</v>
      </c>
      <c r="X73" s="92">
        <v>0</v>
      </c>
      <c r="Y73" s="92">
        <v>0</v>
      </c>
      <c r="AA73" s="69"/>
      <c r="AB73" s="69"/>
      <c r="AC73" s="69"/>
    </row>
    <row r="74" spans="1:29" s="6" customFormat="1" x14ac:dyDescent="0.2">
      <c r="A74" s="8" t="s">
        <v>196</v>
      </c>
      <c r="B74" s="57" t="s">
        <v>89</v>
      </c>
      <c r="C74" s="93">
        <v>104</v>
      </c>
      <c r="D74" s="93">
        <v>1834800</v>
      </c>
      <c r="E74" s="91">
        <v>0</v>
      </c>
      <c r="F74" s="91">
        <v>0</v>
      </c>
      <c r="G74" s="91">
        <v>0</v>
      </c>
      <c r="H74" s="91">
        <v>0</v>
      </c>
      <c r="I74" s="93">
        <v>4186</v>
      </c>
      <c r="J74" s="93">
        <v>12675500</v>
      </c>
      <c r="K74" s="91">
        <v>0</v>
      </c>
      <c r="L74" s="91">
        <v>0</v>
      </c>
      <c r="M74" s="91">
        <v>0</v>
      </c>
      <c r="N74" s="92">
        <v>0</v>
      </c>
      <c r="O74" s="94">
        <v>159</v>
      </c>
      <c r="P74" s="94">
        <v>4717000</v>
      </c>
      <c r="Q74" s="94">
        <v>49</v>
      </c>
      <c r="R74" s="94">
        <v>510000</v>
      </c>
      <c r="S74" s="94">
        <v>12153</v>
      </c>
      <c r="T74" s="100">
        <v>36236000</v>
      </c>
      <c r="U74" s="100">
        <v>19511</v>
      </c>
      <c r="V74" s="100">
        <v>19511</v>
      </c>
      <c r="W74" s="94">
        <v>29426500</v>
      </c>
      <c r="X74" s="92">
        <v>0</v>
      </c>
      <c r="Y74" s="92">
        <v>0</v>
      </c>
      <c r="AA74" s="69"/>
      <c r="AB74" s="69"/>
      <c r="AC74" s="69"/>
    </row>
    <row r="75" spans="1:29" s="6" customFormat="1" x14ac:dyDescent="0.2">
      <c r="A75" s="8" t="s">
        <v>90</v>
      </c>
      <c r="B75" s="57" t="s">
        <v>91</v>
      </c>
      <c r="C75" s="93">
        <v>1</v>
      </c>
      <c r="D75" s="93">
        <v>12000</v>
      </c>
      <c r="E75" s="93">
        <v>17</v>
      </c>
      <c r="F75" s="93">
        <v>134000</v>
      </c>
      <c r="G75" s="91">
        <v>0</v>
      </c>
      <c r="H75" s="91">
        <v>0</v>
      </c>
      <c r="I75" s="93">
        <v>1194</v>
      </c>
      <c r="J75" s="93">
        <v>955200</v>
      </c>
      <c r="K75" s="91">
        <v>0</v>
      </c>
      <c r="L75" s="91">
        <v>0</v>
      </c>
      <c r="M75" s="93">
        <v>9</v>
      </c>
      <c r="N75" s="94">
        <v>518529</v>
      </c>
      <c r="O75" s="94">
        <v>17</v>
      </c>
      <c r="P75" s="94">
        <v>295000</v>
      </c>
      <c r="Q75" s="92">
        <v>0</v>
      </c>
      <c r="R75" s="92">
        <v>0</v>
      </c>
      <c r="S75" s="92">
        <v>0</v>
      </c>
      <c r="T75" s="99">
        <v>0</v>
      </c>
      <c r="U75" s="100">
        <v>62322</v>
      </c>
      <c r="V75" s="100">
        <v>115119</v>
      </c>
      <c r="W75" s="94">
        <v>54807284</v>
      </c>
      <c r="X75" s="92">
        <v>0</v>
      </c>
      <c r="Y75" s="92">
        <v>0</v>
      </c>
      <c r="AA75" s="69"/>
      <c r="AB75" s="69"/>
      <c r="AC75" s="69"/>
    </row>
    <row r="76" spans="1:29" s="6" customFormat="1" x14ac:dyDescent="0.2">
      <c r="A76" s="8" t="s">
        <v>92</v>
      </c>
      <c r="B76" s="57" t="s">
        <v>93</v>
      </c>
      <c r="C76" s="93">
        <v>5</v>
      </c>
      <c r="D76" s="93">
        <v>25000</v>
      </c>
      <c r="E76" s="93">
        <v>55</v>
      </c>
      <c r="F76" s="93">
        <v>381000</v>
      </c>
      <c r="G76" s="91">
        <v>0</v>
      </c>
      <c r="H76" s="91">
        <v>0</v>
      </c>
      <c r="I76" s="93">
        <v>818</v>
      </c>
      <c r="J76" s="93">
        <v>2142220</v>
      </c>
      <c r="K76" s="91">
        <v>0</v>
      </c>
      <c r="L76" s="91">
        <v>0</v>
      </c>
      <c r="M76" s="93">
        <v>7</v>
      </c>
      <c r="N76" s="94">
        <v>135600</v>
      </c>
      <c r="O76" s="94">
        <v>39</v>
      </c>
      <c r="P76" s="94">
        <v>770000</v>
      </c>
      <c r="Q76" s="94">
        <v>9</v>
      </c>
      <c r="R76" s="94">
        <v>230000</v>
      </c>
      <c r="S76" s="94">
        <v>26678</v>
      </c>
      <c r="T76" s="100">
        <v>467389</v>
      </c>
      <c r="U76" s="100">
        <v>13273</v>
      </c>
      <c r="V76" s="99">
        <v>0</v>
      </c>
      <c r="W76" s="94">
        <v>32749845</v>
      </c>
      <c r="X76" s="92">
        <v>0</v>
      </c>
      <c r="Y76" s="92">
        <v>0</v>
      </c>
      <c r="AA76" s="69"/>
      <c r="AC76" s="69"/>
    </row>
    <row r="77" spans="1:29" x14ac:dyDescent="0.2">
      <c r="A77" s="11" t="s">
        <v>51</v>
      </c>
      <c r="B77" s="57" t="s">
        <v>4</v>
      </c>
      <c r="C77" s="93">
        <v>3</v>
      </c>
      <c r="D77" s="93">
        <v>33000</v>
      </c>
      <c r="E77" s="91">
        <v>0</v>
      </c>
      <c r="F77" s="91">
        <v>0</v>
      </c>
      <c r="G77" s="91">
        <v>0</v>
      </c>
      <c r="H77" s="91">
        <v>0</v>
      </c>
      <c r="I77" s="93">
        <v>10</v>
      </c>
      <c r="J77" s="93">
        <v>14200</v>
      </c>
      <c r="K77" s="91">
        <v>0</v>
      </c>
      <c r="L77" s="91">
        <v>0</v>
      </c>
      <c r="M77" s="91">
        <v>0</v>
      </c>
      <c r="N77" s="92">
        <v>0</v>
      </c>
      <c r="O77" s="94">
        <v>27</v>
      </c>
      <c r="P77" s="94">
        <v>440000</v>
      </c>
      <c r="Q77" s="94">
        <v>5</v>
      </c>
      <c r="R77" s="94">
        <v>55000</v>
      </c>
      <c r="S77" s="92">
        <v>0</v>
      </c>
      <c r="T77" s="99">
        <v>0</v>
      </c>
      <c r="U77" s="100">
        <v>2025</v>
      </c>
      <c r="V77" s="100">
        <v>2025</v>
      </c>
      <c r="W77" s="94">
        <v>2025000</v>
      </c>
      <c r="X77" s="92">
        <v>0</v>
      </c>
      <c r="Y77" s="92">
        <v>0</v>
      </c>
      <c r="AA77" s="70"/>
      <c r="AB77" s="70"/>
      <c r="AC77" s="70"/>
    </row>
    <row r="78" spans="1:29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3">
        <v>18</v>
      </c>
      <c r="J78" s="93">
        <v>121290</v>
      </c>
      <c r="K78" s="91">
        <v>0</v>
      </c>
      <c r="L78" s="91">
        <v>0</v>
      </c>
      <c r="M78" s="91">
        <v>0</v>
      </c>
      <c r="N78" s="92">
        <v>0</v>
      </c>
      <c r="O78" s="94">
        <v>31</v>
      </c>
      <c r="P78" s="94">
        <v>628500</v>
      </c>
      <c r="Q78" s="92">
        <v>0</v>
      </c>
      <c r="R78" s="92">
        <v>0</v>
      </c>
      <c r="S78" s="92">
        <v>0</v>
      </c>
      <c r="T78" s="99">
        <v>0</v>
      </c>
      <c r="U78" s="100">
        <v>3161</v>
      </c>
      <c r="V78" s="100">
        <v>3161</v>
      </c>
      <c r="W78" s="94">
        <v>4715000</v>
      </c>
      <c r="X78" s="92">
        <v>0</v>
      </c>
      <c r="Y78" s="92">
        <v>0</v>
      </c>
      <c r="AA78" s="70"/>
      <c r="AB78" s="70"/>
      <c r="AC78" s="70"/>
    </row>
    <row r="79" spans="1:29" x14ac:dyDescent="0.2">
      <c r="A79" s="11" t="s">
        <v>53</v>
      </c>
      <c r="B79" s="57" t="s">
        <v>6</v>
      </c>
      <c r="C79" s="93">
        <v>5</v>
      </c>
      <c r="D79" s="93">
        <v>25000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0</v>
      </c>
      <c r="N79" s="92">
        <v>0</v>
      </c>
      <c r="O79" s="94">
        <v>30</v>
      </c>
      <c r="P79" s="94">
        <v>600000</v>
      </c>
      <c r="Q79" s="92">
        <v>0</v>
      </c>
      <c r="R79" s="92">
        <v>0</v>
      </c>
      <c r="S79" s="92">
        <v>0</v>
      </c>
      <c r="T79" s="99">
        <v>0</v>
      </c>
      <c r="U79" s="100">
        <v>4014</v>
      </c>
      <c r="V79" s="100">
        <v>5479</v>
      </c>
      <c r="W79" s="94">
        <v>4843946</v>
      </c>
      <c r="X79" s="92">
        <v>0</v>
      </c>
      <c r="Y79" s="92">
        <v>0</v>
      </c>
      <c r="AA79" s="70"/>
      <c r="AB79" s="70"/>
      <c r="AC79" s="70"/>
    </row>
    <row r="80" spans="1:29" x14ac:dyDescent="0.2">
      <c r="A80" s="11" t="s">
        <v>54</v>
      </c>
      <c r="B80" s="57" t="s">
        <v>7</v>
      </c>
      <c r="C80" s="93">
        <v>47</v>
      </c>
      <c r="D80" s="93">
        <v>94000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0</v>
      </c>
      <c r="L80" s="91">
        <v>0</v>
      </c>
      <c r="M80" s="93">
        <v>8</v>
      </c>
      <c r="N80" s="94">
        <v>240000</v>
      </c>
      <c r="O80" s="94">
        <v>32</v>
      </c>
      <c r="P80" s="94">
        <v>640000</v>
      </c>
      <c r="Q80" s="92">
        <v>0</v>
      </c>
      <c r="R80" s="92">
        <v>0</v>
      </c>
      <c r="S80" s="92">
        <v>0</v>
      </c>
      <c r="T80" s="99">
        <v>0</v>
      </c>
      <c r="U80" s="100">
        <v>11362</v>
      </c>
      <c r="V80" s="100">
        <v>11362</v>
      </c>
      <c r="W80" s="94">
        <v>11362000</v>
      </c>
      <c r="X80" s="92">
        <v>0</v>
      </c>
      <c r="Y80" s="92">
        <v>0</v>
      </c>
      <c r="AA80" s="70"/>
      <c r="AB80" s="70"/>
      <c r="AC80" s="70"/>
    </row>
    <row r="81" spans="1:29" x14ac:dyDescent="0.2">
      <c r="A81" s="11" t="s">
        <v>55</v>
      </c>
      <c r="B81" s="57" t="s">
        <v>8</v>
      </c>
      <c r="C81" s="93">
        <v>4</v>
      </c>
      <c r="D81" s="93">
        <v>40000</v>
      </c>
      <c r="E81" s="91">
        <v>0</v>
      </c>
      <c r="F81" s="91">
        <v>0</v>
      </c>
      <c r="G81" s="91">
        <v>0</v>
      </c>
      <c r="H81" s="91">
        <v>0</v>
      </c>
      <c r="I81" s="93">
        <v>128</v>
      </c>
      <c r="J81" s="93">
        <v>64500</v>
      </c>
      <c r="K81" s="91">
        <v>0</v>
      </c>
      <c r="L81" s="91">
        <v>0</v>
      </c>
      <c r="M81" s="93">
        <v>5</v>
      </c>
      <c r="N81" s="94">
        <v>490740</v>
      </c>
      <c r="O81" s="94">
        <v>38</v>
      </c>
      <c r="P81" s="94">
        <v>119650</v>
      </c>
      <c r="Q81" s="92">
        <v>0</v>
      </c>
      <c r="R81" s="92">
        <v>0</v>
      </c>
      <c r="S81" s="92">
        <v>0</v>
      </c>
      <c r="T81" s="99">
        <v>0</v>
      </c>
      <c r="U81" s="99">
        <v>0</v>
      </c>
      <c r="V81" s="99">
        <v>3221</v>
      </c>
      <c r="W81" s="94">
        <v>3303800</v>
      </c>
      <c r="X81" s="92">
        <v>0</v>
      </c>
      <c r="Y81" s="92">
        <v>0</v>
      </c>
      <c r="AB81" s="70"/>
      <c r="AC81" s="70"/>
    </row>
    <row r="82" spans="1:29" x14ac:dyDescent="0.2">
      <c r="A82" s="11" t="s">
        <v>56</v>
      </c>
      <c r="B82" s="57" t="s">
        <v>9</v>
      </c>
      <c r="C82" s="93">
        <v>10</v>
      </c>
      <c r="D82" s="93">
        <v>50000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0</v>
      </c>
      <c r="L82" s="91">
        <v>0</v>
      </c>
      <c r="M82" s="93">
        <v>7</v>
      </c>
      <c r="N82" s="94">
        <v>699500</v>
      </c>
      <c r="O82" s="94">
        <v>57</v>
      </c>
      <c r="P82" s="94">
        <v>760000</v>
      </c>
      <c r="Q82" s="92">
        <v>0</v>
      </c>
      <c r="R82" s="92">
        <v>0</v>
      </c>
      <c r="S82" s="92">
        <v>0</v>
      </c>
      <c r="T82" s="99">
        <v>0</v>
      </c>
      <c r="U82" s="100">
        <v>5709</v>
      </c>
      <c r="V82" s="100">
        <v>12169</v>
      </c>
      <c r="W82" s="94">
        <v>5141565</v>
      </c>
      <c r="X82" s="92">
        <v>0</v>
      </c>
      <c r="Y82" s="92">
        <v>0</v>
      </c>
      <c r="AA82" s="70"/>
      <c r="AB82" s="70"/>
      <c r="AC82" s="70"/>
    </row>
    <row r="83" spans="1:29" x14ac:dyDescent="0.2">
      <c r="A83" s="11" t="s">
        <v>57</v>
      </c>
      <c r="B83" s="57" t="s">
        <v>10</v>
      </c>
      <c r="C83" s="93">
        <v>6</v>
      </c>
      <c r="D83" s="93">
        <v>36000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0</v>
      </c>
      <c r="N83" s="92">
        <v>0</v>
      </c>
      <c r="O83" s="94">
        <v>30</v>
      </c>
      <c r="P83" s="94">
        <v>314000</v>
      </c>
      <c r="Q83" s="92">
        <v>0</v>
      </c>
      <c r="R83" s="92">
        <v>0</v>
      </c>
      <c r="S83" s="92">
        <v>0</v>
      </c>
      <c r="T83" s="99">
        <v>0</v>
      </c>
      <c r="U83" s="100">
        <v>1736</v>
      </c>
      <c r="V83" s="100">
        <v>1736</v>
      </c>
      <c r="W83" s="94">
        <v>1736000</v>
      </c>
      <c r="X83" s="92">
        <v>0</v>
      </c>
      <c r="Y83" s="92">
        <v>0</v>
      </c>
      <c r="AA83" s="70"/>
      <c r="AB83" s="70"/>
      <c r="AC83" s="70"/>
    </row>
    <row r="84" spans="1:29" x14ac:dyDescent="0.2">
      <c r="A84" s="11" t="s">
        <v>58</v>
      </c>
      <c r="B84" s="57" t="s">
        <v>11</v>
      </c>
      <c r="C84" s="93">
        <v>13</v>
      </c>
      <c r="D84" s="93">
        <v>65000</v>
      </c>
      <c r="E84" s="93">
        <v>41</v>
      </c>
      <c r="F84" s="93">
        <v>402000</v>
      </c>
      <c r="G84" s="93">
        <v>2188</v>
      </c>
      <c r="H84" s="93">
        <v>2209098</v>
      </c>
      <c r="I84" s="91">
        <v>0</v>
      </c>
      <c r="J84" s="91">
        <v>0</v>
      </c>
      <c r="K84" s="91">
        <v>0</v>
      </c>
      <c r="L84" s="91">
        <v>0</v>
      </c>
      <c r="M84" s="93">
        <v>2</v>
      </c>
      <c r="N84" s="94">
        <v>60000</v>
      </c>
      <c r="O84" s="94">
        <v>46</v>
      </c>
      <c r="P84" s="94">
        <v>381000</v>
      </c>
      <c r="Q84" s="94">
        <v>12</v>
      </c>
      <c r="R84" s="94">
        <v>347000</v>
      </c>
      <c r="S84" s="92">
        <v>0</v>
      </c>
      <c r="T84" s="99">
        <v>0</v>
      </c>
      <c r="U84" s="100">
        <v>7405</v>
      </c>
      <c r="V84" s="100">
        <v>15401</v>
      </c>
      <c r="W84" s="94">
        <v>9476900</v>
      </c>
      <c r="X84" s="92">
        <v>0</v>
      </c>
      <c r="Y84" s="92">
        <v>0</v>
      </c>
    </row>
    <row r="85" spans="1:29" x14ac:dyDescent="0.2">
      <c r="A85" s="11" t="s">
        <v>59</v>
      </c>
      <c r="B85" s="57" t="s">
        <v>12</v>
      </c>
      <c r="C85" s="93">
        <v>11</v>
      </c>
      <c r="D85" s="93">
        <v>55000</v>
      </c>
      <c r="E85" s="91">
        <v>0</v>
      </c>
      <c r="F85" s="91">
        <v>0</v>
      </c>
      <c r="G85" s="91">
        <v>0</v>
      </c>
      <c r="H85" s="91">
        <v>0</v>
      </c>
      <c r="I85" s="93">
        <v>95</v>
      </c>
      <c r="J85" s="93">
        <v>223200</v>
      </c>
      <c r="K85" s="91">
        <v>0</v>
      </c>
      <c r="L85" s="91">
        <v>0</v>
      </c>
      <c r="M85" s="91">
        <v>0</v>
      </c>
      <c r="N85" s="92">
        <v>0</v>
      </c>
      <c r="O85" s="94">
        <v>2</v>
      </c>
      <c r="P85" s="94">
        <v>40000</v>
      </c>
      <c r="Q85" s="92">
        <v>0</v>
      </c>
      <c r="R85" s="92">
        <v>0</v>
      </c>
      <c r="S85" s="92">
        <v>0</v>
      </c>
      <c r="T85" s="99">
        <v>0</v>
      </c>
      <c r="U85" s="99">
        <v>0</v>
      </c>
      <c r="V85" s="99">
        <v>0</v>
      </c>
      <c r="W85" s="92">
        <v>0</v>
      </c>
      <c r="X85" s="92">
        <v>0</v>
      </c>
      <c r="Y85" s="92">
        <v>0</v>
      </c>
      <c r="AA85" s="70"/>
      <c r="AB85" s="70"/>
      <c r="AC85" s="70"/>
    </row>
    <row r="86" spans="1:29" x14ac:dyDescent="0.2">
      <c r="A86" s="11" t="s">
        <v>60</v>
      </c>
      <c r="B86" s="57" t="s">
        <v>13</v>
      </c>
      <c r="C86" s="106">
        <v>22</v>
      </c>
      <c r="D86" s="106">
        <v>110000</v>
      </c>
      <c r="E86" s="107">
        <v>0</v>
      </c>
      <c r="F86" s="107">
        <v>0</v>
      </c>
      <c r="G86" s="107">
        <v>0</v>
      </c>
      <c r="H86" s="107">
        <v>0</v>
      </c>
      <c r="I86" s="106">
        <v>15</v>
      </c>
      <c r="J86" s="106">
        <v>31800</v>
      </c>
      <c r="K86" s="107">
        <v>0</v>
      </c>
      <c r="L86" s="107">
        <v>0</v>
      </c>
      <c r="M86" s="106">
        <v>1</v>
      </c>
      <c r="N86" s="106">
        <v>70000</v>
      </c>
      <c r="O86" s="94">
        <v>30</v>
      </c>
      <c r="P86" s="94">
        <v>60000</v>
      </c>
      <c r="Q86" s="92">
        <v>0</v>
      </c>
      <c r="R86" s="92">
        <v>0</v>
      </c>
      <c r="S86" s="92">
        <v>0</v>
      </c>
      <c r="T86" s="99">
        <v>0</v>
      </c>
      <c r="U86" s="100">
        <v>3780</v>
      </c>
      <c r="V86" s="100">
        <v>3780</v>
      </c>
      <c r="W86" s="94">
        <v>5532800</v>
      </c>
      <c r="X86" s="92">
        <v>0</v>
      </c>
      <c r="Y86" s="92">
        <v>0</v>
      </c>
    </row>
    <row r="87" spans="1:29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9">
        <v>0</v>
      </c>
      <c r="U87" s="99">
        <v>0</v>
      </c>
      <c r="V87" s="99">
        <v>0</v>
      </c>
      <c r="W87" s="92">
        <v>0</v>
      </c>
      <c r="X87" s="92">
        <v>0</v>
      </c>
      <c r="Y87" s="92">
        <v>0</v>
      </c>
      <c r="AA87" s="70"/>
      <c r="AB87" s="70"/>
      <c r="AC87" s="70"/>
    </row>
    <row r="88" spans="1:29" x14ac:dyDescent="0.2">
      <c r="A88" s="11" t="s">
        <v>62</v>
      </c>
      <c r="B88" s="57" t="s">
        <v>15</v>
      </c>
      <c r="C88" s="93">
        <v>2</v>
      </c>
      <c r="D88" s="93">
        <v>15000</v>
      </c>
      <c r="E88" s="91">
        <v>0</v>
      </c>
      <c r="F88" s="91">
        <v>0</v>
      </c>
      <c r="G88" s="93">
        <v>1518</v>
      </c>
      <c r="H88" s="93">
        <v>3792600</v>
      </c>
      <c r="I88" s="91">
        <v>0</v>
      </c>
      <c r="J88" s="91">
        <v>0</v>
      </c>
      <c r="K88" s="91">
        <v>0</v>
      </c>
      <c r="L88" s="91">
        <v>0</v>
      </c>
      <c r="M88" s="91">
        <v>0</v>
      </c>
      <c r="N88" s="92">
        <v>0</v>
      </c>
      <c r="O88" s="94">
        <v>2</v>
      </c>
      <c r="P88" s="94">
        <v>47200</v>
      </c>
      <c r="Q88" s="92">
        <v>0</v>
      </c>
      <c r="R88" s="92">
        <v>0</v>
      </c>
      <c r="S88" s="92">
        <v>0</v>
      </c>
      <c r="T88" s="99">
        <v>0</v>
      </c>
      <c r="U88" s="100">
        <v>4711</v>
      </c>
      <c r="V88" s="100">
        <v>9879</v>
      </c>
      <c r="W88" s="94">
        <v>13548500</v>
      </c>
      <c r="X88" s="92">
        <v>0</v>
      </c>
      <c r="Y88" s="92">
        <v>0</v>
      </c>
      <c r="AA88" s="70"/>
      <c r="AB88" s="70"/>
      <c r="AC88" s="70"/>
    </row>
    <row r="89" spans="1:29" x14ac:dyDescent="0.2">
      <c r="A89" s="11" t="s">
        <v>63</v>
      </c>
      <c r="B89" s="57" t="s">
        <v>16</v>
      </c>
      <c r="C89" s="93">
        <v>1</v>
      </c>
      <c r="D89" s="93">
        <v>20000</v>
      </c>
      <c r="E89" s="93">
        <v>22</v>
      </c>
      <c r="F89" s="93">
        <v>33000</v>
      </c>
      <c r="G89" s="93">
        <v>1260</v>
      </c>
      <c r="H89" s="93">
        <v>13129000</v>
      </c>
      <c r="I89" s="93">
        <v>78</v>
      </c>
      <c r="J89" s="93">
        <v>234000</v>
      </c>
      <c r="K89" s="91">
        <v>0</v>
      </c>
      <c r="L89" s="91">
        <v>0</v>
      </c>
      <c r="M89" s="91">
        <v>0</v>
      </c>
      <c r="N89" s="92">
        <v>0</v>
      </c>
      <c r="O89" s="94">
        <v>22</v>
      </c>
      <c r="P89" s="94">
        <v>642121</v>
      </c>
      <c r="Q89" s="92">
        <v>0</v>
      </c>
      <c r="R89" s="92">
        <v>0</v>
      </c>
      <c r="S89" s="92">
        <v>0</v>
      </c>
      <c r="T89" s="99">
        <v>0</v>
      </c>
      <c r="U89" s="100">
        <v>212</v>
      </c>
      <c r="V89" s="100">
        <v>5551</v>
      </c>
      <c r="W89" s="94">
        <v>834400</v>
      </c>
      <c r="X89" s="92">
        <v>0</v>
      </c>
      <c r="Y89" s="92">
        <v>0</v>
      </c>
      <c r="AA89" s="70"/>
      <c r="AB89" s="70"/>
      <c r="AC89" s="70"/>
    </row>
    <row r="90" spans="1:29" x14ac:dyDescent="0.2">
      <c r="A90" s="11" t="s">
        <v>64</v>
      </c>
      <c r="B90" s="57" t="s">
        <v>17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0</v>
      </c>
      <c r="N90" s="92">
        <v>0</v>
      </c>
      <c r="O90" s="94">
        <v>7</v>
      </c>
      <c r="P90" s="94">
        <v>51000</v>
      </c>
      <c r="Q90" s="92">
        <v>0</v>
      </c>
      <c r="R90" s="92">
        <v>0</v>
      </c>
      <c r="S90" s="92">
        <v>0</v>
      </c>
      <c r="T90" s="99">
        <v>0</v>
      </c>
      <c r="U90" s="100">
        <v>1310</v>
      </c>
      <c r="V90" s="100">
        <v>2728</v>
      </c>
      <c r="W90" s="94">
        <v>6026000</v>
      </c>
      <c r="X90" s="92">
        <v>0</v>
      </c>
      <c r="Y90" s="92">
        <v>0</v>
      </c>
      <c r="AC90" s="70"/>
    </row>
    <row r="91" spans="1:29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0</v>
      </c>
      <c r="T91" s="99">
        <v>0</v>
      </c>
      <c r="U91" s="100">
        <v>308</v>
      </c>
      <c r="V91" s="100">
        <v>308</v>
      </c>
      <c r="W91" s="94">
        <v>924000</v>
      </c>
      <c r="X91" s="92">
        <v>0</v>
      </c>
      <c r="Y91" s="92">
        <v>0</v>
      </c>
    </row>
    <row r="92" spans="1:29" x14ac:dyDescent="0.2">
      <c r="A92" s="12" t="s">
        <v>66</v>
      </c>
      <c r="B92" s="58" t="s">
        <v>19</v>
      </c>
      <c r="C92" s="95">
        <v>18</v>
      </c>
      <c r="D92" s="95">
        <v>36000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7">
        <v>0</v>
      </c>
      <c r="O92" s="97">
        <v>0</v>
      </c>
      <c r="P92" s="97">
        <v>0</v>
      </c>
      <c r="Q92" s="97">
        <v>0</v>
      </c>
      <c r="R92" s="97">
        <v>0</v>
      </c>
      <c r="S92" s="97">
        <v>0</v>
      </c>
      <c r="T92" s="101">
        <v>0</v>
      </c>
      <c r="U92" s="102">
        <v>130</v>
      </c>
      <c r="V92" s="102">
        <v>130</v>
      </c>
      <c r="W92" s="103">
        <v>361000</v>
      </c>
      <c r="X92" s="97">
        <v>0</v>
      </c>
      <c r="Y92" s="97">
        <v>0</v>
      </c>
    </row>
    <row r="93" spans="1:29" x14ac:dyDescent="0.2">
      <c r="A93" s="59" t="s">
        <v>181</v>
      </c>
    </row>
    <row r="94" spans="1:29" x14ac:dyDescent="0.2">
      <c r="A94" t="s">
        <v>0</v>
      </c>
    </row>
    <row r="96" spans="1:29" s="60" customFormat="1" ht="20.45" customHeight="1" x14ac:dyDescent="0.2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</row>
    <row r="97" spans="1:25" s="60" customFormat="1" ht="19.5" x14ac:dyDescent="0.2">
      <c r="A97" s="86" t="s">
        <v>109</v>
      </c>
    </row>
    <row r="98" spans="1:25" s="8" customFormat="1" ht="37.15" customHeight="1" x14ac:dyDescent="0.2">
      <c r="A98" s="133" t="s">
        <v>193</v>
      </c>
      <c r="B98" s="134"/>
      <c r="C98" s="139" t="s">
        <v>131</v>
      </c>
      <c r="D98" s="139"/>
      <c r="E98" s="139" t="s">
        <v>132</v>
      </c>
      <c r="F98" s="139"/>
      <c r="G98" s="139" t="s">
        <v>133</v>
      </c>
      <c r="H98" s="139"/>
      <c r="I98" s="139" t="s">
        <v>134</v>
      </c>
      <c r="J98" s="139"/>
      <c r="K98" s="139" t="s">
        <v>135</v>
      </c>
      <c r="L98" s="139"/>
      <c r="M98" s="139" t="s">
        <v>136</v>
      </c>
      <c r="N98" s="139"/>
      <c r="O98" s="139" t="s">
        <v>137</v>
      </c>
      <c r="P98" s="139"/>
      <c r="Q98" s="139" t="s">
        <v>139</v>
      </c>
      <c r="R98" s="139"/>
      <c r="S98" s="139" t="s">
        <v>140</v>
      </c>
      <c r="T98" s="139"/>
      <c r="U98" s="140" t="s">
        <v>141</v>
      </c>
      <c r="V98" s="142"/>
      <c r="W98" s="141"/>
      <c r="X98" s="139" t="s">
        <v>142</v>
      </c>
      <c r="Y98" s="140"/>
    </row>
    <row r="99" spans="1:25" s="8" customFormat="1" ht="13.9" customHeight="1" x14ac:dyDescent="0.2">
      <c r="A99" s="135"/>
      <c r="B99" s="136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151</v>
      </c>
      <c r="S99" s="109" t="s">
        <v>48</v>
      </c>
      <c r="T99" s="109" t="s">
        <v>152</v>
      </c>
      <c r="U99" s="109" t="s">
        <v>50</v>
      </c>
      <c r="V99" s="109" t="s">
        <v>48</v>
      </c>
      <c r="W99" s="109" t="s">
        <v>153</v>
      </c>
      <c r="X99" s="109" t="s">
        <v>48</v>
      </c>
      <c r="Y99" s="110" t="s">
        <v>154</v>
      </c>
    </row>
    <row r="100" spans="1:25" s="20" customFormat="1" ht="34.15" customHeight="1" x14ac:dyDescent="0.2">
      <c r="A100" s="137"/>
      <c r="B100" s="138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1</v>
      </c>
      <c r="V100" s="80" t="s">
        <v>43</v>
      </c>
      <c r="W100" s="80" t="s">
        <v>42</v>
      </c>
      <c r="X100" s="80" t="s">
        <v>43</v>
      </c>
      <c r="Y100" s="51" t="s">
        <v>42</v>
      </c>
    </row>
    <row r="101" spans="1:25" s="6" customFormat="1" x14ac:dyDescent="0.2">
      <c r="A101" s="79" t="s">
        <v>96</v>
      </c>
      <c r="B101" s="56" t="s">
        <v>3</v>
      </c>
      <c r="C101" s="28">
        <v>301</v>
      </c>
      <c r="D101" s="28">
        <v>2810495</v>
      </c>
      <c r="E101" s="28">
        <v>83</v>
      </c>
      <c r="F101" s="28">
        <v>744000</v>
      </c>
      <c r="G101" s="28">
        <v>3</v>
      </c>
      <c r="H101" s="28">
        <v>36000</v>
      </c>
      <c r="I101" s="28">
        <v>7414</v>
      </c>
      <c r="J101" s="28">
        <v>19121870</v>
      </c>
      <c r="K101" s="28">
        <v>122</v>
      </c>
      <c r="L101" s="28">
        <v>91500</v>
      </c>
      <c r="M101" s="28">
        <v>67</v>
      </c>
      <c r="N101" s="29">
        <v>3833335</v>
      </c>
      <c r="O101" s="29">
        <v>745</v>
      </c>
      <c r="P101" s="29">
        <v>15764259</v>
      </c>
      <c r="Q101" s="29">
        <v>86</v>
      </c>
      <c r="R101" s="29">
        <v>1258000</v>
      </c>
      <c r="S101" s="29">
        <v>13632</v>
      </c>
      <c r="T101" s="30">
        <v>4952485</v>
      </c>
      <c r="U101" s="30">
        <v>0</v>
      </c>
      <c r="V101" s="30">
        <v>0</v>
      </c>
      <c r="W101" s="29">
        <v>0</v>
      </c>
      <c r="X101" s="29">
        <v>0</v>
      </c>
      <c r="Y101" s="29">
        <v>0</v>
      </c>
    </row>
    <row r="102" spans="1:25" s="6" customFormat="1" x14ac:dyDescent="0.2">
      <c r="A102" s="8" t="s">
        <v>84</v>
      </c>
      <c r="B102" s="57" t="s">
        <v>85</v>
      </c>
      <c r="C102" s="75">
        <v>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6">
        <v>0</v>
      </c>
      <c r="O102" s="76">
        <v>39</v>
      </c>
      <c r="P102" s="76">
        <v>1155000</v>
      </c>
      <c r="Q102" s="76">
        <v>8</v>
      </c>
      <c r="R102" s="76">
        <v>163200</v>
      </c>
      <c r="S102" s="76">
        <v>0</v>
      </c>
      <c r="T102" s="77">
        <v>0</v>
      </c>
      <c r="U102" s="77">
        <v>0</v>
      </c>
      <c r="V102" s="77">
        <v>0</v>
      </c>
      <c r="W102" s="76">
        <v>0</v>
      </c>
      <c r="X102" s="76">
        <v>0</v>
      </c>
      <c r="Y102" s="76">
        <v>0</v>
      </c>
    </row>
    <row r="103" spans="1:25" s="6" customFormat="1" x14ac:dyDescent="0.2">
      <c r="A103" s="8" t="s">
        <v>86</v>
      </c>
      <c r="B103" s="57" t="s">
        <v>87</v>
      </c>
      <c r="C103" s="75">
        <v>15</v>
      </c>
      <c r="D103" s="75">
        <v>15000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122</v>
      </c>
      <c r="L103" s="75">
        <v>91500</v>
      </c>
      <c r="M103" s="75">
        <v>17</v>
      </c>
      <c r="N103" s="76">
        <v>1319055</v>
      </c>
      <c r="O103" s="76">
        <v>182</v>
      </c>
      <c r="P103" s="76">
        <v>4058000</v>
      </c>
      <c r="Q103" s="76">
        <v>0</v>
      </c>
      <c r="R103" s="76">
        <v>0</v>
      </c>
      <c r="S103" s="76">
        <v>5892</v>
      </c>
      <c r="T103" s="77">
        <v>4828000</v>
      </c>
      <c r="U103" s="77">
        <v>0</v>
      </c>
      <c r="V103" s="77">
        <v>0</v>
      </c>
      <c r="W103" s="76">
        <v>0</v>
      </c>
      <c r="X103" s="76">
        <v>0</v>
      </c>
      <c r="Y103" s="76">
        <v>0</v>
      </c>
    </row>
    <row r="104" spans="1:25" s="6" customFormat="1" x14ac:dyDescent="0.2">
      <c r="A104" s="8" t="s">
        <v>195</v>
      </c>
      <c r="B104" s="57" t="s">
        <v>88</v>
      </c>
      <c r="C104" s="75">
        <v>37</v>
      </c>
      <c r="D104" s="75">
        <v>384495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7">
        <v>0</v>
      </c>
      <c r="U104" s="77">
        <v>0</v>
      </c>
      <c r="V104" s="77">
        <v>0</v>
      </c>
      <c r="W104" s="76">
        <v>0</v>
      </c>
      <c r="X104" s="76">
        <v>0</v>
      </c>
      <c r="Y104" s="76">
        <v>0</v>
      </c>
    </row>
    <row r="105" spans="1:25" s="6" customFormat="1" x14ac:dyDescent="0.2">
      <c r="A105" s="8" t="s">
        <v>196</v>
      </c>
      <c r="B105" s="57" t="s">
        <v>89</v>
      </c>
      <c r="C105" s="75">
        <v>94</v>
      </c>
      <c r="D105" s="75">
        <v>1717000</v>
      </c>
      <c r="E105" s="75">
        <v>0</v>
      </c>
      <c r="F105" s="75">
        <v>0</v>
      </c>
      <c r="G105" s="75">
        <v>0</v>
      </c>
      <c r="H105" s="75">
        <v>0</v>
      </c>
      <c r="I105" s="75">
        <v>4216</v>
      </c>
      <c r="J105" s="75">
        <v>12718500</v>
      </c>
      <c r="K105" s="75">
        <v>0</v>
      </c>
      <c r="L105" s="75">
        <v>0</v>
      </c>
      <c r="M105" s="75">
        <v>0</v>
      </c>
      <c r="N105" s="76">
        <v>0</v>
      </c>
      <c r="O105" s="76">
        <v>132</v>
      </c>
      <c r="P105" s="76">
        <v>3922850</v>
      </c>
      <c r="Q105" s="76">
        <v>49</v>
      </c>
      <c r="R105" s="76">
        <v>499800</v>
      </c>
      <c r="S105" s="76">
        <v>0</v>
      </c>
      <c r="T105" s="77">
        <v>0</v>
      </c>
      <c r="U105" s="77">
        <v>0</v>
      </c>
      <c r="V105" s="77">
        <v>0</v>
      </c>
      <c r="W105" s="76">
        <v>0</v>
      </c>
      <c r="X105" s="76">
        <v>0</v>
      </c>
      <c r="Y105" s="76">
        <v>0</v>
      </c>
    </row>
    <row r="106" spans="1:25" s="6" customFormat="1" x14ac:dyDescent="0.2">
      <c r="A106" s="8" t="s">
        <v>90</v>
      </c>
      <c r="B106" s="57" t="s">
        <v>91</v>
      </c>
      <c r="C106" s="75">
        <v>1</v>
      </c>
      <c r="D106" s="75">
        <v>2000</v>
      </c>
      <c r="E106" s="75">
        <v>0</v>
      </c>
      <c r="F106" s="75">
        <v>0</v>
      </c>
      <c r="G106" s="75">
        <v>0</v>
      </c>
      <c r="H106" s="75">
        <v>0</v>
      </c>
      <c r="I106" s="75">
        <v>1087</v>
      </c>
      <c r="J106" s="75">
        <v>869600</v>
      </c>
      <c r="K106" s="75">
        <v>0</v>
      </c>
      <c r="L106" s="75">
        <v>0</v>
      </c>
      <c r="M106" s="75">
        <v>10</v>
      </c>
      <c r="N106" s="76">
        <v>688330</v>
      </c>
      <c r="O106" s="76">
        <v>25</v>
      </c>
      <c r="P106" s="76">
        <v>500000</v>
      </c>
      <c r="Q106" s="76">
        <v>0</v>
      </c>
      <c r="R106" s="76">
        <v>0</v>
      </c>
      <c r="S106" s="76">
        <v>0</v>
      </c>
      <c r="T106" s="77">
        <v>0</v>
      </c>
      <c r="U106" s="77">
        <v>0</v>
      </c>
      <c r="V106" s="77">
        <v>0</v>
      </c>
      <c r="W106" s="76">
        <v>0</v>
      </c>
      <c r="X106" s="76">
        <v>0</v>
      </c>
      <c r="Y106" s="76">
        <v>0</v>
      </c>
    </row>
    <row r="107" spans="1:25" s="6" customFormat="1" x14ac:dyDescent="0.2">
      <c r="A107" s="8" t="s">
        <v>92</v>
      </c>
      <c r="B107" s="57" t="s">
        <v>93</v>
      </c>
      <c r="C107" s="75">
        <v>7</v>
      </c>
      <c r="D107" s="75">
        <v>35000</v>
      </c>
      <c r="E107" s="75">
        <v>46</v>
      </c>
      <c r="F107" s="75">
        <v>337000</v>
      </c>
      <c r="G107" s="75">
        <v>3</v>
      </c>
      <c r="H107" s="75">
        <v>36000</v>
      </c>
      <c r="I107" s="75">
        <v>774</v>
      </c>
      <c r="J107" s="75">
        <v>2091370</v>
      </c>
      <c r="K107" s="75">
        <v>0</v>
      </c>
      <c r="L107" s="75">
        <v>0</v>
      </c>
      <c r="M107" s="75">
        <v>4</v>
      </c>
      <c r="N107" s="76">
        <v>90000</v>
      </c>
      <c r="O107" s="76">
        <v>48</v>
      </c>
      <c r="P107" s="76">
        <v>950000</v>
      </c>
      <c r="Q107" s="76">
        <v>13</v>
      </c>
      <c r="R107" s="76">
        <v>350000</v>
      </c>
      <c r="S107" s="76">
        <v>7740</v>
      </c>
      <c r="T107" s="77">
        <v>124485</v>
      </c>
      <c r="U107" s="77">
        <v>0</v>
      </c>
      <c r="V107" s="77">
        <v>0</v>
      </c>
      <c r="W107" s="76">
        <v>0</v>
      </c>
      <c r="X107" s="76">
        <v>0</v>
      </c>
      <c r="Y107" s="76">
        <v>0</v>
      </c>
    </row>
    <row r="108" spans="1:25" x14ac:dyDescent="0.2">
      <c r="A108" s="11" t="s">
        <v>51</v>
      </c>
      <c r="B108" s="57" t="s">
        <v>4</v>
      </c>
      <c r="C108" s="75">
        <v>5</v>
      </c>
      <c r="D108" s="75">
        <v>50000</v>
      </c>
      <c r="E108" s="75">
        <v>0</v>
      </c>
      <c r="F108" s="75">
        <v>0</v>
      </c>
      <c r="G108" s="75">
        <v>0</v>
      </c>
      <c r="H108" s="75">
        <v>0</v>
      </c>
      <c r="I108" s="75">
        <v>6</v>
      </c>
      <c r="J108" s="75">
        <v>14400</v>
      </c>
      <c r="K108" s="75">
        <v>0</v>
      </c>
      <c r="L108" s="75">
        <v>0</v>
      </c>
      <c r="M108" s="75">
        <v>2</v>
      </c>
      <c r="N108" s="76">
        <v>189775</v>
      </c>
      <c r="O108" s="76">
        <v>29</v>
      </c>
      <c r="P108" s="76">
        <v>440000</v>
      </c>
      <c r="Q108" s="76">
        <v>5</v>
      </c>
      <c r="R108" s="76">
        <v>50000</v>
      </c>
      <c r="S108" s="76">
        <v>0</v>
      </c>
      <c r="T108" s="77">
        <v>0</v>
      </c>
      <c r="U108" s="77">
        <v>0</v>
      </c>
      <c r="V108" s="77">
        <v>0</v>
      </c>
      <c r="W108" s="76">
        <v>0</v>
      </c>
      <c r="X108" s="76">
        <v>0</v>
      </c>
      <c r="Y108" s="76">
        <v>0</v>
      </c>
    </row>
    <row r="109" spans="1:25" x14ac:dyDescent="0.2">
      <c r="A109" s="11" t="s">
        <v>52</v>
      </c>
      <c r="B109" s="57" t="s">
        <v>5</v>
      </c>
      <c r="C109" s="75">
        <v>0</v>
      </c>
      <c r="D109" s="75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20</v>
      </c>
      <c r="J109" s="75">
        <v>130000</v>
      </c>
      <c r="K109" s="75">
        <v>0</v>
      </c>
      <c r="L109" s="75">
        <v>0</v>
      </c>
      <c r="M109" s="75">
        <v>0</v>
      </c>
      <c r="N109" s="76">
        <v>0</v>
      </c>
      <c r="O109" s="76">
        <v>27</v>
      </c>
      <c r="P109" s="76">
        <v>555100</v>
      </c>
      <c r="Q109" s="76">
        <v>0</v>
      </c>
      <c r="R109" s="76">
        <v>0</v>
      </c>
      <c r="S109" s="76">
        <v>0</v>
      </c>
      <c r="T109" s="77">
        <v>0</v>
      </c>
      <c r="U109" s="77">
        <v>0</v>
      </c>
      <c r="V109" s="77">
        <v>0</v>
      </c>
      <c r="W109" s="76">
        <v>0</v>
      </c>
      <c r="X109" s="76">
        <v>0</v>
      </c>
      <c r="Y109" s="76">
        <v>0</v>
      </c>
    </row>
    <row r="110" spans="1:25" x14ac:dyDescent="0.2">
      <c r="A110" s="11" t="s">
        <v>53</v>
      </c>
      <c r="B110" s="57" t="s">
        <v>6</v>
      </c>
      <c r="C110" s="75">
        <v>4</v>
      </c>
      <c r="D110" s="75">
        <v>20000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  <c r="N110" s="76">
        <v>0</v>
      </c>
      <c r="O110" s="76">
        <v>38</v>
      </c>
      <c r="P110" s="76">
        <v>805000</v>
      </c>
      <c r="Q110" s="76">
        <v>0</v>
      </c>
      <c r="R110" s="76">
        <v>0</v>
      </c>
      <c r="S110" s="76">
        <v>0</v>
      </c>
      <c r="T110" s="77">
        <v>0</v>
      </c>
      <c r="U110" s="77">
        <v>0</v>
      </c>
      <c r="V110" s="77">
        <v>0</v>
      </c>
      <c r="W110" s="76">
        <v>0</v>
      </c>
      <c r="X110" s="76">
        <v>0</v>
      </c>
      <c r="Y110" s="76">
        <v>0</v>
      </c>
    </row>
    <row r="111" spans="1:25" x14ac:dyDescent="0.2">
      <c r="A111" s="11" t="s">
        <v>54</v>
      </c>
      <c r="B111" s="57" t="s">
        <v>7</v>
      </c>
      <c r="C111" s="75">
        <v>49</v>
      </c>
      <c r="D111" s="75">
        <v>98000</v>
      </c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5">
        <v>0</v>
      </c>
      <c r="K111" s="75">
        <v>0</v>
      </c>
      <c r="L111" s="75">
        <v>0</v>
      </c>
      <c r="M111" s="75">
        <v>12</v>
      </c>
      <c r="N111" s="76">
        <v>350350</v>
      </c>
      <c r="O111" s="76">
        <v>52</v>
      </c>
      <c r="P111" s="76">
        <v>1040000</v>
      </c>
      <c r="Q111" s="76">
        <v>0</v>
      </c>
      <c r="R111" s="76">
        <v>0</v>
      </c>
      <c r="S111" s="76">
        <v>0</v>
      </c>
      <c r="T111" s="77">
        <v>0</v>
      </c>
      <c r="U111" s="77">
        <v>0</v>
      </c>
      <c r="V111" s="77">
        <v>0</v>
      </c>
      <c r="W111" s="76">
        <v>0</v>
      </c>
      <c r="X111" s="76">
        <v>0</v>
      </c>
      <c r="Y111" s="76">
        <v>0</v>
      </c>
    </row>
    <row r="112" spans="1:25" x14ac:dyDescent="0.2">
      <c r="A112" s="11" t="s">
        <v>55</v>
      </c>
      <c r="B112" s="57" t="s">
        <v>8</v>
      </c>
      <c r="C112" s="75">
        <v>4</v>
      </c>
      <c r="D112" s="75">
        <v>40000</v>
      </c>
      <c r="E112" s="75">
        <v>0</v>
      </c>
      <c r="F112" s="75">
        <v>0</v>
      </c>
      <c r="G112" s="75">
        <v>0</v>
      </c>
      <c r="H112" s="75">
        <v>0</v>
      </c>
      <c r="I112" s="75">
        <v>195</v>
      </c>
      <c r="J112" s="75">
        <v>97500</v>
      </c>
      <c r="K112" s="75">
        <v>0</v>
      </c>
      <c r="L112" s="75">
        <v>0</v>
      </c>
      <c r="M112" s="75">
        <v>6</v>
      </c>
      <c r="N112" s="76">
        <v>592125</v>
      </c>
      <c r="O112" s="76">
        <v>37</v>
      </c>
      <c r="P112" s="76">
        <v>1099295</v>
      </c>
      <c r="Q112" s="76">
        <v>0</v>
      </c>
      <c r="R112" s="76">
        <v>0</v>
      </c>
      <c r="S112" s="76">
        <v>0</v>
      </c>
      <c r="T112" s="77">
        <v>0</v>
      </c>
      <c r="U112" s="77">
        <v>0</v>
      </c>
      <c r="V112" s="77">
        <v>0</v>
      </c>
      <c r="W112" s="76">
        <v>0</v>
      </c>
      <c r="X112" s="76">
        <v>0</v>
      </c>
      <c r="Y112" s="76">
        <v>0</v>
      </c>
    </row>
    <row r="113" spans="1:25" x14ac:dyDescent="0.2">
      <c r="A113" s="11" t="s">
        <v>56</v>
      </c>
      <c r="B113" s="57" t="s">
        <v>9</v>
      </c>
      <c r="C113" s="75">
        <v>13</v>
      </c>
      <c r="D113" s="75">
        <v>65000</v>
      </c>
      <c r="E113" s="75">
        <v>0</v>
      </c>
      <c r="F113" s="75">
        <v>0</v>
      </c>
      <c r="G113" s="75">
        <v>0</v>
      </c>
      <c r="H113" s="75">
        <v>0</v>
      </c>
      <c r="I113" s="75">
        <v>0</v>
      </c>
      <c r="J113" s="75">
        <v>0</v>
      </c>
      <c r="K113" s="75">
        <v>0</v>
      </c>
      <c r="L113" s="75">
        <v>0</v>
      </c>
      <c r="M113" s="75">
        <v>2</v>
      </c>
      <c r="N113" s="76">
        <v>197300</v>
      </c>
      <c r="O113" s="76">
        <v>35</v>
      </c>
      <c r="P113" s="76">
        <v>450000</v>
      </c>
      <c r="Q113" s="76">
        <v>0</v>
      </c>
      <c r="R113" s="76">
        <v>0</v>
      </c>
      <c r="S113" s="76">
        <v>0</v>
      </c>
      <c r="T113" s="77">
        <v>0</v>
      </c>
      <c r="U113" s="77">
        <v>0</v>
      </c>
      <c r="V113" s="77">
        <v>0</v>
      </c>
      <c r="W113" s="76">
        <v>0</v>
      </c>
      <c r="X113" s="76">
        <v>0</v>
      </c>
      <c r="Y113" s="76">
        <v>0</v>
      </c>
    </row>
    <row r="114" spans="1:25" x14ac:dyDescent="0.2">
      <c r="A114" s="11" t="s">
        <v>57</v>
      </c>
      <c r="B114" s="57" t="s">
        <v>10</v>
      </c>
      <c r="C114" s="75">
        <v>7</v>
      </c>
      <c r="D114" s="75">
        <v>42000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5">
        <v>0</v>
      </c>
      <c r="K114" s="75">
        <v>0</v>
      </c>
      <c r="L114" s="75">
        <v>0</v>
      </c>
      <c r="M114" s="75">
        <v>0</v>
      </c>
      <c r="N114" s="76">
        <v>0</v>
      </c>
      <c r="O114" s="76">
        <v>14</v>
      </c>
      <c r="P114" s="76">
        <v>148000</v>
      </c>
      <c r="Q114" s="76">
        <v>0</v>
      </c>
      <c r="R114" s="76">
        <v>0</v>
      </c>
      <c r="S114" s="76">
        <v>0</v>
      </c>
      <c r="T114" s="77">
        <v>0</v>
      </c>
      <c r="U114" s="77">
        <v>0</v>
      </c>
      <c r="V114" s="77">
        <v>0</v>
      </c>
      <c r="W114" s="76">
        <v>0</v>
      </c>
      <c r="X114" s="76">
        <v>0</v>
      </c>
      <c r="Y114" s="76">
        <v>0</v>
      </c>
    </row>
    <row r="115" spans="1:25" x14ac:dyDescent="0.2">
      <c r="A115" s="11" t="s">
        <v>58</v>
      </c>
      <c r="B115" s="57" t="s">
        <v>11</v>
      </c>
      <c r="C115" s="75">
        <v>9</v>
      </c>
      <c r="D115" s="75">
        <v>45000</v>
      </c>
      <c r="E115" s="75">
        <v>37</v>
      </c>
      <c r="F115" s="75">
        <v>407000</v>
      </c>
      <c r="G115" s="75">
        <v>0</v>
      </c>
      <c r="H115" s="75">
        <v>0</v>
      </c>
      <c r="I115" s="75">
        <v>897</v>
      </c>
      <c r="J115" s="75">
        <v>2691000</v>
      </c>
      <c r="K115" s="75">
        <v>0</v>
      </c>
      <c r="L115" s="75">
        <v>0</v>
      </c>
      <c r="M115" s="75">
        <v>0</v>
      </c>
      <c r="N115" s="76">
        <v>0</v>
      </c>
      <c r="O115" s="76">
        <v>30</v>
      </c>
      <c r="P115" s="76">
        <v>247000</v>
      </c>
      <c r="Q115" s="76">
        <v>11</v>
      </c>
      <c r="R115" s="76">
        <v>195000</v>
      </c>
      <c r="S115" s="76">
        <v>0</v>
      </c>
      <c r="T115" s="77">
        <v>0</v>
      </c>
      <c r="U115" s="77">
        <v>0</v>
      </c>
      <c r="V115" s="77">
        <v>0</v>
      </c>
      <c r="W115" s="76">
        <v>0</v>
      </c>
      <c r="X115" s="76">
        <v>0</v>
      </c>
      <c r="Y115" s="76">
        <v>0</v>
      </c>
    </row>
    <row r="116" spans="1:25" x14ac:dyDescent="0.2">
      <c r="A116" s="11" t="s">
        <v>59</v>
      </c>
      <c r="B116" s="57" t="s">
        <v>12</v>
      </c>
      <c r="C116" s="75">
        <v>13</v>
      </c>
      <c r="D116" s="75">
        <v>65000</v>
      </c>
      <c r="E116" s="75">
        <v>0</v>
      </c>
      <c r="F116" s="75">
        <v>0</v>
      </c>
      <c r="G116" s="75">
        <v>0</v>
      </c>
      <c r="H116" s="75">
        <v>0</v>
      </c>
      <c r="I116" s="75">
        <v>107</v>
      </c>
      <c r="J116" s="75">
        <v>234700</v>
      </c>
      <c r="K116" s="75">
        <v>0</v>
      </c>
      <c r="L116" s="75">
        <v>0</v>
      </c>
      <c r="M116" s="75">
        <v>2</v>
      </c>
      <c r="N116" s="76">
        <v>197000</v>
      </c>
      <c r="O116" s="76">
        <v>0</v>
      </c>
      <c r="P116" s="76">
        <v>0</v>
      </c>
      <c r="Q116" s="76">
        <v>0</v>
      </c>
      <c r="R116" s="76">
        <v>0</v>
      </c>
      <c r="S116" s="76">
        <v>0</v>
      </c>
      <c r="T116" s="77">
        <v>0</v>
      </c>
      <c r="U116" s="77">
        <v>0</v>
      </c>
      <c r="V116" s="77">
        <v>0</v>
      </c>
      <c r="W116" s="76">
        <v>0</v>
      </c>
      <c r="X116" s="76">
        <v>0</v>
      </c>
      <c r="Y116" s="76">
        <v>0</v>
      </c>
    </row>
    <row r="117" spans="1:25" x14ac:dyDescent="0.2">
      <c r="A117" s="11" t="s">
        <v>60</v>
      </c>
      <c r="B117" s="57" t="s">
        <v>13</v>
      </c>
      <c r="C117" s="75">
        <v>18</v>
      </c>
      <c r="D117" s="75">
        <v>90000</v>
      </c>
      <c r="E117" s="75">
        <v>0</v>
      </c>
      <c r="F117" s="75">
        <v>0</v>
      </c>
      <c r="G117" s="75">
        <v>0</v>
      </c>
      <c r="H117" s="75">
        <v>0</v>
      </c>
      <c r="I117" s="75">
        <v>31</v>
      </c>
      <c r="J117" s="75">
        <v>31800</v>
      </c>
      <c r="K117" s="75">
        <v>0</v>
      </c>
      <c r="L117" s="75">
        <v>0</v>
      </c>
      <c r="M117" s="75">
        <v>2</v>
      </c>
      <c r="N117" s="75">
        <v>130400</v>
      </c>
      <c r="O117" s="76">
        <v>46</v>
      </c>
      <c r="P117" s="76">
        <v>97614</v>
      </c>
      <c r="Q117" s="76">
        <v>0</v>
      </c>
      <c r="R117" s="76">
        <v>0</v>
      </c>
      <c r="S117" s="76">
        <v>0</v>
      </c>
      <c r="T117" s="77">
        <v>0</v>
      </c>
      <c r="U117" s="77">
        <v>0</v>
      </c>
      <c r="V117" s="77">
        <v>0</v>
      </c>
      <c r="W117" s="76">
        <v>0</v>
      </c>
      <c r="X117" s="76">
        <v>0</v>
      </c>
      <c r="Y117" s="76">
        <v>0</v>
      </c>
    </row>
    <row r="118" spans="1:25" x14ac:dyDescent="0.2">
      <c r="A118" s="11" t="s">
        <v>61</v>
      </c>
      <c r="B118" s="57" t="s">
        <v>14</v>
      </c>
      <c r="C118" s="75">
        <v>0</v>
      </c>
      <c r="D118" s="75">
        <v>0</v>
      </c>
      <c r="E118" s="75">
        <v>0</v>
      </c>
      <c r="F118" s="75">
        <v>0</v>
      </c>
      <c r="G118" s="75">
        <v>0</v>
      </c>
      <c r="H118" s="75">
        <v>0</v>
      </c>
      <c r="I118" s="75">
        <v>0</v>
      </c>
      <c r="J118" s="75">
        <v>0</v>
      </c>
      <c r="K118" s="75">
        <v>0</v>
      </c>
      <c r="L118" s="75">
        <v>0</v>
      </c>
      <c r="M118" s="75">
        <v>0</v>
      </c>
      <c r="N118" s="76">
        <v>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7">
        <v>0</v>
      </c>
      <c r="U118" s="77">
        <v>0</v>
      </c>
      <c r="V118" s="77">
        <v>0</v>
      </c>
      <c r="W118" s="76">
        <v>0</v>
      </c>
      <c r="X118" s="76">
        <v>0</v>
      </c>
      <c r="Y118" s="76">
        <v>0</v>
      </c>
    </row>
    <row r="119" spans="1:25" x14ac:dyDescent="0.2">
      <c r="A119" s="11" t="s">
        <v>62</v>
      </c>
      <c r="B119" s="57" t="s">
        <v>15</v>
      </c>
      <c r="C119" s="75">
        <v>0</v>
      </c>
      <c r="D119" s="75">
        <v>0</v>
      </c>
      <c r="E119" s="75">
        <v>0</v>
      </c>
      <c r="F119" s="75">
        <v>0</v>
      </c>
      <c r="G119" s="75">
        <v>0</v>
      </c>
      <c r="H119" s="75">
        <v>0</v>
      </c>
      <c r="I119" s="75">
        <v>0</v>
      </c>
      <c r="J119" s="75">
        <v>0</v>
      </c>
      <c r="K119" s="75">
        <v>0</v>
      </c>
      <c r="L119" s="75">
        <v>0</v>
      </c>
      <c r="M119" s="75">
        <v>0</v>
      </c>
      <c r="N119" s="76">
        <v>0</v>
      </c>
      <c r="O119" s="76">
        <v>1</v>
      </c>
      <c r="P119" s="76">
        <v>25000</v>
      </c>
      <c r="Q119" s="76">
        <v>0</v>
      </c>
      <c r="R119" s="76">
        <v>0</v>
      </c>
      <c r="S119" s="76">
        <v>0</v>
      </c>
      <c r="T119" s="77">
        <v>0</v>
      </c>
      <c r="U119" s="77">
        <v>0</v>
      </c>
      <c r="V119" s="77">
        <v>0</v>
      </c>
      <c r="W119" s="76">
        <v>0</v>
      </c>
      <c r="X119" s="76">
        <v>0</v>
      </c>
      <c r="Y119" s="76">
        <v>0</v>
      </c>
    </row>
    <row r="120" spans="1:25" x14ac:dyDescent="0.2">
      <c r="A120" s="11" t="s">
        <v>63</v>
      </c>
      <c r="B120" s="57" t="s">
        <v>16</v>
      </c>
      <c r="C120" s="75">
        <v>3</v>
      </c>
      <c r="D120" s="75">
        <v>60000</v>
      </c>
      <c r="E120" s="75">
        <v>0</v>
      </c>
      <c r="F120" s="75">
        <v>0</v>
      </c>
      <c r="G120" s="75">
        <v>0</v>
      </c>
      <c r="H120" s="75">
        <v>0</v>
      </c>
      <c r="I120" s="75">
        <v>81</v>
      </c>
      <c r="J120" s="75">
        <v>243000</v>
      </c>
      <c r="K120" s="75">
        <v>0</v>
      </c>
      <c r="L120" s="75">
        <v>0</v>
      </c>
      <c r="M120" s="75">
        <v>0</v>
      </c>
      <c r="N120" s="76">
        <v>0</v>
      </c>
      <c r="O120" s="76">
        <v>10</v>
      </c>
      <c r="P120" s="76">
        <v>271400</v>
      </c>
      <c r="Q120" s="76">
        <v>0</v>
      </c>
      <c r="R120" s="76">
        <v>0</v>
      </c>
      <c r="S120" s="76">
        <v>0</v>
      </c>
      <c r="T120" s="77">
        <v>0</v>
      </c>
      <c r="U120" s="77">
        <v>0</v>
      </c>
      <c r="V120" s="77">
        <v>0</v>
      </c>
      <c r="W120" s="76">
        <v>0</v>
      </c>
      <c r="X120" s="76">
        <v>0</v>
      </c>
      <c r="Y120" s="76">
        <v>0</v>
      </c>
    </row>
    <row r="121" spans="1:25" x14ac:dyDescent="0.2">
      <c r="A121" s="11" t="s">
        <v>64</v>
      </c>
      <c r="B121" s="57" t="s">
        <v>17</v>
      </c>
      <c r="C121" s="75">
        <v>3</v>
      </c>
      <c r="D121" s="75">
        <v>36000</v>
      </c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5">
        <v>0</v>
      </c>
      <c r="K121" s="75">
        <v>0</v>
      </c>
      <c r="L121" s="75">
        <v>0</v>
      </c>
      <c r="M121" s="75">
        <v>10</v>
      </c>
      <c r="N121" s="76">
        <v>79000</v>
      </c>
      <c r="O121" s="76">
        <v>0</v>
      </c>
      <c r="P121" s="76">
        <v>0</v>
      </c>
      <c r="Q121" s="76">
        <v>0</v>
      </c>
      <c r="R121" s="76">
        <v>0</v>
      </c>
      <c r="S121" s="76">
        <v>0</v>
      </c>
      <c r="T121" s="77">
        <v>0</v>
      </c>
      <c r="U121" s="77">
        <v>0</v>
      </c>
      <c r="V121" s="77">
        <v>0</v>
      </c>
      <c r="W121" s="76">
        <v>0</v>
      </c>
      <c r="X121" s="76">
        <v>0</v>
      </c>
      <c r="Y121" s="76">
        <v>0</v>
      </c>
    </row>
    <row r="122" spans="1:25" x14ac:dyDescent="0.2">
      <c r="A122" s="11" t="s">
        <v>65</v>
      </c>
      <c r="B122" s="57" t="s">
        <v>18</v>
      </c>
      <c r="C122" s="75">
        <v>1</v>
      </c>
      <c r="D122" s="75">
        <v>10000</v>
      </c>
      <c r="E122" s="75">
        <v>0</v>
      </c>
      <c r="F122" s="75">
        <v>0</v>
      </c>
      <c r="G122" s="75">
        <v>0</v>
      </c>
      <c r="H122" s="75">
        <v>0</v>
      </c>
      <c r="I122" s="75">
        <v>0</v>
      </c>
      <c r="J122" s="75">
        <v>0</v>
      </c>
      <c r="K122" s="75">
        <v>0</v>
      </c>
      <c r="L122" s="75">
        <v>0</v>
      </c>
      <c r="M122" s="75">
        <v>0</v>
      </c>
      <c r="N122" s="76">
        <v>0</v>
      </c>
      <c r="O122" s="76">
        <v>0</v>
      </c>
      <c r="P122" s="76">
        <v>0</v>
      </c>
      <c r="Q122" s="76">
        <v>0</v>
      </c>
      <c r="R122" s="76">
        <v>0</v>
      </c>
      <c r="S122" s="76">
        <v>0</v>
      </c>
      <c r="T122" s="77">
        <v>0</v>
      </c>
      <c r="U122" s="77">
        <v>0</v>
      </c>
      <c r="V122" s="77">
        <v>0</v>
      </c>
      <c r="W122" s="76">
        <v>0</v>
      </c>
      <c r="X122" s="76">
        <v>0</v>
      </c>
      <c r="Y122" s="76">
        <v>0</v>
      </c>
    </row>
    <row r="123" spans="1:25" x14ac:dyDescent="0.2">
      <c r="A123" s="12" t="s">
        <v>66</v>
      </c>
      <c r="B123" s="58" t="s">
        <v>19</v>
      </c>
      <c r="C123" s="83">
        <v>18</v>
      </c>
      <c r="D123" s="83">
        <v>36000</v>
      </c>
      <c r="E123" s="83">
        <v>0</v>
      </c>
      <c r="F123" s="83">
        <v>0</v>
      </c>
      <c r="G123" s="83">
        <v>0</v>
      </c>
      <c r="H123" s="83">
        <v>0</v>
      </c>
      <c r="I123" s="83">
        <v>0</v>
      </c>
      <c r="J123" s="83">
        <v>0</v>
      </c>
      <c r="K123" s="83">
        <v>0</v>
      </c>
      <c r="L123" s="83">
        <v>0</v>
      </c>
      <c r="M123" s="83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0</v>
      </c>
      <c r="T123" s="85">
        <v>0</v>
      </c>
      <c r="U123" s="85">
        <v>0</v>
      </c>
      <c r="V123" s="85">
        <v>0</v>
      </c>
      <c r="W123" s="84">
        <v>0</v>
      </c>
      <c r="X123" s="84">
        <v>0</v>
      </c>
      <c r="Y123" s="84">
        <v>0</v>
      </c>
    </row>
    <row r="124" spans="1:25" x14ac:dyDescent="0.2">
      <c r="A124" s="59" t="s">
        <v>181</v>
      </c>
    </row>
    <row r="125" spans="1:25" x14ac:dyDescent="0.2">
      <c r="A125" t="s">
        <v>0</v>
      </c>
    </row>
    <row r="127" spans="1:25" s="20" customFormat="1" ht="16.5" customHeight="1" x14ac:dyDescent="0.2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44"/>
      <c r="R127" s="44"/>
      <c r="S127" s="44"/>
      <c r="T127" s="44"/>
      <c r="U127" s="44"/>
      <c r="V127" s="44"/>
      <c r="W127" s="44"/>
      <c r="X127" s="44"/>
      <c r="Y127" s="44"/>
    </row>
    <row r="128" spans="1:25" s="60" customFormat="1" ht="19.5" x14ac:dyDescent="0.2">
      <c r="A128" s="86" t="s">
        <v>108</v>
      </c>
      <c r="B128" s="63"/>
    </row>
    <row r="129" spans="1:25" s="8" customFormat="1" ht="37.15" customHeight="1" x14ac:dyDescent="0.2">
      <c r="A129" s="133" t="s">
        <v>193</v>
      </c>
      <c r="B129" s="134"/>
      <c r="C129" s="139" t="s">
        <v>131</v>
      </c>
      <c r="D129" s="139"/>
      <c r="E129" s="139" t="s">
        <v>132</v>
      </c>
      <c r="F129" s="139"/>
      <c r="G129" s="139" t="s">
        <v>133</v>
      </c>
      <c r="H129" s="139"/>
      <c r="I129" s="139" t="s">
        <v>134</v>
      </c>
      <c r="J129" s="139"/>
      <c r="K129" s="139" t="s">
        <v>135</v>
      </c>
      <c r="L129" s="139"/>
      <c r="M129" s="139" t="s">
        <v>136</v>
      </c>
      <c r="N129" s="139"/>
      <c r="O129" s="139" t="s">
        <v>137</v>
      </c>
      <c r="P129" s="139"/>
      <c r="Q129" s="139" t="s">
        <v>139</v>
      </c>
      <c r="R129" s="139"/>
      <c r="S129" s="139" t="s">
        <v>140</v>
      </c>
      <c r="T129" s="139"/>
      <c r="U129" s="140" t="s">
        <v>141</v>
      </c>
      <c r="V129" s="142"/>
      <c r="W129" s="141"/>
      <c r="X129" s="139" t="s">
        <v>142</v>
      </c>
      <c r="Y129" s="140"/>
    </row>
    <row r="130" spans="1:25" s="8" customFormat="1" ht="13.9" customHeight="1" x14ac:dyDescent="0.2">
      <c r="A130" s="135"/>
      <c r="B130" s="136"/>
      <c r="C130" s="109" t="s">
        <v>47</v>
      </c>
      <c r="D130" s="109" t="s">
        <v>143</v>
      </c>
      <c r="E130" s="109" t="s">
        <v>49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09" t="s">
        <v>48</v>
      </c>
      <c r="L130" s="109" t="s">
        <v>147</v>
      </c>
      <c r="M130" s="109" t="s">
        <v>48</v>
      </c>
      <c r="N130" s="109" t="s">
        <v>148</v>
      </c>
      <c r="O130" s="109" t="s">
        <v>48</v>
      </c>
      <c r="P130" s="109" t="s">
        <v>149</v>
      </c>
      <c r="Q130" s="109" t="s">
        <v>48</v>
      </c>
      <c r="R130" s="109" t="s">
        <v>151</v>
      </c>
      <c r="S130" s="109" t="s">
        <v>48</v>
      </c>
      <c r="T130" s="109" t="s">
        <v>152</v>
      </c>
      <c r="U130" s="109" t="s">
        <v>50</v>
      </c>
      <c r="V130" s="109" t="s">
        <v>48</v>
      </c>
      <c r="W130" s="109" t="s">
        <v>153</v>
      </c>
      <c r="X130" s="109" t="s">
        <v>48</v>
      </c>
      <c r="Y130" s="110" t="s">
        <v>154</v>
      </c>
    </row>
    <row r="131" spans="1:25" s="20" customFormat="1" ht="34.15" customHeight="1" x14ac:dyDescent="0.2">
      <c r="A131" s="137"/>
      <c r="B131" s="138"/>
      <c r="C131" s="80" t="s">
        <v>43</v>
      </c>
      <c r="D131" s="80" t="s">
        <v>42</v>
      </c>
      <c r="E131" s="80" t="s">
        <v>44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43</v>
      </c>
      <c r="L131" s="80" t="s">
        <v>42</v>
      </c>
      <c r="M131" s="80" t="s">
        <v>43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43</v>
      </c>
      <c r="T131" s="80" t="s">
        <v>42</v>
      </c>
      <c r="U131" s="80" t="s">
        <v>1</v>
      </c>
      <c r="V131" s="80" t="s">
        <v>43</v>
      </c>
      <c r="W131" s="80" t="s">
        <v>42</v>
      </c>
      <c r="X131" s="80" t="s">
        <v>43</v>
      </c>
      <c r="Y131" s="51" t="s">
        <v>42</v>
      </c>
    </row>
    <row r="132" spans="1:25" s="6" customFormat="1" x14ac:dyDescent="0.2">
      <c r="A132" s="79" t="s">
        <v>96</v>
      </c>
      <c r="B132" s="56" t="s">
        <v>3</v>
      </c>
      <c r="C132" s="28">
        <v>337</v>
      </c>
      <c r="D132" s="28">
        <v>2796514</v>
      </c>
      <c r="E132" s="28">
        <v>182</v>
      </c>
      <c r="F132" s="28">
        <v>1694500</v>
      </c>
      <c r="G132" s="28">
        <v>5623</v>
      </c>
      <c r="H132" s="28">
        <v>20379667</v>
      </c>
      <c r="I132" s="28">
        <v>6941</v>
      </c>
      <c r="J132" s="28">
        <v>18834920</v>
      </c>
      <c r="K132" s="28">
        <v>141</v>
      </c>
      <c r="L132" s="28">
        <v>105750</v>
      </c>
      <c r="M132" s="28">
        <v>68</v>
      </c>
      <c r="N132" s="29">
        <v>4498438</v>
      </c>
      <c r="O132" s="29">
        <v>768</v>
      </c>
      <c r="P132" s="29">
        <v>16603045</v>
      </c>
      <c r="Q132" s="29">
        <v>92</v>
      </c>
      <c r="R132" s="29">
        <v>1342700</v>
      </c>
      <c r="S132" s="29">
        <v>49341</v>
      </c>
      <c r="T132" s="30">
        <v>49372623</v>
      </c>
      <c r="U132" s="30">
        <v>163354</v>
      </c>
      <c r="V132" s="30">
        <v>251676</v>
      </c>
      <c r="W132" s="29">
        <v>206089407</v>
      </c>
      <c r="X132" s="29">
        <v>0</v>
      </c>
      <c r="Y132" s="29">
        <v>0</v>
      </c>
    </row>
    <row r="133" spans="1:25" s="6" customFormat="1" x14ac:dyDescent="0.2">
      <c r="A133" s="8" t="s">
        <v>84</v>
      </c>
      <c r="B133" s="57" t="s">
        <v>85</v>
      </c>
      <c r="C133" s="75">
        <v>0</v>
      </c>
      <c r="D133" s="75">
        <v>0</v>
      </c>
      <c r="E133" s="75">
        <v>0</v>
      </c>
      <c r="F133" s="75">
        <v>0</v>
      </c>
      <c r="G133" s="75">
        <v>0</v>
      </c>
      <c r="H133" s="75">
        <v>0</v>
      </c>
      <c r="I133" s="75">
        <v>0</v>
      </c>
      <c r="J133" s="75">
        <v>0</v>
      </c>
      <c r="K133" s="75">
        <v>0</v>
      </c>
      <c r="L133" s="75">
        <v>0</v>
      </c>
      <c r="M133" s="75">
        <v>0</v>
      </c>
      <c r="N133" s="76">
        <v>0</v>
      </c>
      <c r="O133" s="76">
        <v>31</v>
      </c>
      <c r="P133" s="76">
        <v>890000</v>
      </c>
      <c r="Q133" s="76">
        <v>7</v>
      </c>
      <c r="R133" s="76">
        <v>142800</v>
      </c>
      <c r="S133" s="76">
        <v>0</v>
      </c>
      <c r="T133" s="77">
        <v>0</v>
      </c>
      <c r="U133" s="77">
        <v>23595</v>
      </c>
      <c r="V133" s="77">
        <v>57983</v>
      </c>
      <c r="W133" s="76">
        <v>12693929</v>
      </c>
      <c r="X133" s="76">
        <v>0</v>
      </c>
      <c r="Y133" s="76">
        <v>0</v>
      </c>
    </row>
    <row r="134" spans="1:25" s="6" customFormat="1" x14ac:dyDescent="0.2">
      <c r="A134" s="8" t="s">
        <v>86</v>
      </c>
      <c r="B134" s="57" t="s">
        <v>87</v>
      </c>
      <c r="C134" s="75">
        <v>15</v>
      </c>
      <c r="D134" s="75">
        <v>15000</v>
      </c>
      <c r="E134" s="75">
        <v>0</v>
      </c>
      <c r="F134" s="75">
        <v>0</v>
      </c>
      <c r="G134" s="75">
        <v>0</v>
      </c>
      <c r="H134" s="75">
        <v>0</v>
      </c>
      <c r="I134" s="75">
        <v>0</v>
      </c>
      <c r="J134" s="75">
        <v>0</v>
      </c>
      <c r="K134" s="75">
        <v>141</v>
      </c>
      <c r="L134" s="75">
        <v>105750</v>
      </c>
      <c r="M134" s="75">
        <v>24</v>
      </c>
      <c r="N134" s="76">
        <v>1990815</v>
      </c>
      <c r="O134" s="76">
        <v>150</v>
      </c>
      <c r="P134" s="76">
        <v>3178000</v>
      </c>
      <c r="Q134" s="76">
        <v>1</v>
      </c>
      <c r="R134" s="76">
        <v>16500</v>
      </c>
      <c r="S134" s="76">
        <v>3717</v>
      </c>
      <c r="T134" s="77">
        <v>5284500</v>
      </c>
      <c r="U134" s="77">
        <v>21327</v>
      </c>
      <c r="V134" s="77">
        <v>21327</v>
      </c>
      <c r="W134" s="76">
        <v>37163000</v>
      </c>
      <c r="X134" s="76">
        <v>0</v>
      </c>
      <c r="Y134" s="76">
        <v>0</v>
      </c>
    </row>
    <row r="135" spans="1:25" s="6" customFormat="1" x14ac:dyDescent="0.2">
      <c r="A135" s="8" t="s">
        <v>195</v>
      </c>
      <c r="B135" s="57" t="s">
        <v>88</v>
      </c>
      <c r="C135" s="75">
        <v>49</v>
      </c>
      <c r="D135" s="75">
        <v>490000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5">
        <v>0</v>
      </c>
      <c r="K135" s="75">
        <v>0</v>
      </c>
      <c r="L135" s="75">
        <v>0</v>
      </c>
      <c r="M135" s="75">
        <v>0</v>
      </c>
      <c r="N135" s="76">
        <v>0</v>
      </c>
      <c r="O135" s="76">
        <v>0</v>
      </c>
      <c r="P135" s="76">
        <v>0</v>
      </c>
      <c r="Q135" s="76">
        <v>0</v>
      </c>
      <c r="R135" s="76">
        <v>0</v>
      </c>
      <c r="S135" s="76">
        <v>0</v>
      </c>
      <c r="T135" s="77">
        <v>0</v>
      </c>
      <c r="U135" s="77">
        <v>11717</v>
      </c>
      <c r="V135" s="77">
        <v>11717</v>
      </c>
      <c r="W135" s="76">
        <v>23435000</v>
      </c>
      <c r="X135" s="76">
        <v>0</v>
      </c>
      <c r="Y135" s="76">
        <v>0</v>
      </c>
    </row>
    <row r="136" spans="1:25" s="6" customFormat="1" x14ac:dyDescent="0.2">
      <c r="A136" s="8" t="s">
        <v>196</v>
      </c>
      <c r="B136" s="57" t="s">
        <v>89</v>
      </c>
      <c r="C136" s="75">
        <v>89</v>
      </c>
      <c r="D136" s="75">
        <v>1543200</v>
      </c>
      <c r="E136" s="75">
        <v>0</v>
      </c>
      <c r="F136" s="75">
        <v>0</v>
      </c>
      <c r="G136" s="75">
        <v>0</v>
      </c>
      <c r="H136" s="75">
        <v>0</v>
      </c>
      <c r="I136" s="75">
        <v>4210</v>
      </c>
      <c r="J136" s="75">
        <v>12696500</v>
      </c>
      <c r="K136" s="75">
        <v>0</v>
      </c>
      <c r="L136" s="75">
        <v>0</v>
      </c>
      <c r="M136" s="75">
        <v>0</v>
      </c>
      <c r="N136" s="76">
        <v>0</v>
      </c>
      <c r="O136" s="76">
        <v>179</v>
      </c>
      <c r="P136" s="76">
        <v>5313160</v>
      </c>
      <c r="Q136" s="76">
        <v>47</v>
      </c>
      <c r="R136" s="76">
        <v>479400</v>
      </c>
      <c r="S136" s="76">
        <v>13130</v>
      </c>
      <c r="T136" s="77">
        <v>40413000</v>
      </c>
      <c r="U136" s="77">
        <v>20105</v>
      </c>
      <c r="V136" s="77">
        <v>20105</v>
      </c>
      <c r="W136" s="76">
        <v>60341000</v>
      </c>
      <c r="X136" s="76">
        <v>0</v>
      </c>
      <c r="Y136" s="76">
        <v>0</v>
      </c>
    </row>
    <row r="137" spans="1:25" s="6" customFormat="1" x14ac:dyDescent="0.2">
      <c r="A137" s="8" t="s">
        <v>90</v>
      </c>
      <c r="B137" s="57" t="s">
        <v>91</v>
      </c>
      <c r="C137" s="75">
        <v>6</v>
      </c>
      <c r="D137" s="75">
        <v>52000</v>
      </c>
      <c r="E137" s="75">
        <v>33</v>
      </c>
      <c r="F137" s="75">
        <v>327000</v>
      </c>
      <c r="G137" s="75">
        <v>0</v>
      </c>
      <c r="H137" s="75">
        <v>0</v>
      </c>
      <c r="I137" s="75">
        <v>830</v>
      </c>
      <c r="J137" s="75">
        <v>870400</v>
      </c>
      <c r="K137" s="75">
        <v>0</v>
      </c>
      <c r="L137" s="75">
        <v>0</v>
      </c>
      <c r="M137" s="75">
        <v>2</v>
      </c>
      <c r="N137" s="76">
        <v>121905</v>
      </c>
      <c r="O137" s="76">
        <v>18</v>
      </c>
      <c r="P137" s="76">
        <v>360000</v>
      </c>
      <c r="Q137" s="76">
        <v>0</v>
      </c>
      <c r="R137" s="76">
        <v>0</v>
      </c>
      <c r="S137" s="76">
        <v>0</v>
      </c>
      <c r="T137" s="77">
        <v>0</v>
      </c>
      <c r="U137" s="77">
        <v>60274</v>
      </c>
      <c r="V137" s="77">
        <v>102990</v>
      </c>
      <c r="W137" s="76">
        <v>42840283</v>
      </c>
      <c r="X137" s="76">
        <v>0</v>
      </c>
      <c r="Y137" s="76">
        <v>0</v>
      </c>
    </row>
    <row r="138" spans="1:25" s="6" customFormat="1" x14ac:dyDescent="0.2">
      <c r="A138" s="8" t="s">
        <v>92</v>
      </c>
      <c r="B138" s="57" t="s">
        <v>93</v>
      </c>
      <c r="C138" s="75">
        <v>3</v>
      </c>
      <c r="D138" s="75">
        <v>15000</v>
      </c>
      <c r="E138" s="75">
        <v>76</v>
      </c>
      <c r="F138" s="75">
        <v>740000</v>
      </c>
      <c r="G138" s="75">
        <v>21</v>
      </c>
      <c r="H138" s="75">
        <v>234549</v>
      </c>
      <c r="I138" s="75">
        <v>762</v>
      </c>
      <c r="J138" s="75">
        <v>2081070</v>
      </c>
      <c r="K138" s="75">
        <v>0</v>
      </c>
      <c r="L138" s="75">
        <v>0</v>
      </c>
      <c r="M138" s="75">
        <v>7</v>
      </c>
      <c r="N138" s="76">
        <v>160000</v>
      </c>
      <c r="O138" s="76">
        <v>43</v>
      </c>
      <c r="P138" s="76">
        <v>860000</v>
      </c>
      <c r="Q138" s="76">
        <v>10</v>
      </c>
      <c r="R138" s="76">
        <v>270000</v>
      </c>
      <c r="S138" s="76">
        <v>32021</v>
      </c>
      <c r="T138" s="77">
        <v>507823</v>
      </c>
      <c r="U138" s="77">
        <v>1</v>
      </c>
      <c r="V138" s="77">
        <v>0</v>
      </c>
      <c r="W138" s="76">
        <v>2000</v>
      </c>
      <c r="X138" s="76">
        <v>0</v>
      </c>
      <c r="Y138" s="76">
        <v>0</v>
      </c>
    </row>
    <row r="139" spans="1:25" x14ac:dyDescent="0.2">
      <c r="A139" s="11" t="s">
        <v>51</v>
      </c>
      <c r="B139" s="57" t="s">
        <v>4</v>
      </c>
      <c r="C139" s="75">
        <v>6</v>
      </c>
      <c r="D139" s="75">
        <v>60000</v>
      </c>
      <c r="E139" s="75">
        <v>0</v>
      </c>
      <c r="F139" s="75">
        <v>0</v>
      </c>
      <c r="G139" s="75">
        <v>0</v>
      </c>
      <c r="H139" s="75">
        <v>0</v>
      </c>
      <c r="I139" s="75">
        <v>8</v>
      </c>
      <c r="J139" s="75">
        <v>10200</v>
      </c>
      <c r="K139" s="75">
        <v>0</v>
      </c>
      <c r="L139" s="75">
        <v>0</v>
      </c>
      <c r="M139" s="75">
        <v>4</v>
      </c>
      <c r="N139" s="76">
        <v>392068</v>
      </c>
      <c r="O139" s="76">
        <v>31</v>
      </c>
      <c r="P139" s="76">
        <v>510000</v>
      </c>
      <c r="Q139" s="76">
        <v>7</v>
      </c>
      <c r="R139" s="76">
        <v>70000</v>
      </c>
      <c r="S139" s="76">
        <v>0</v>
      </c>
      <c r="T139" s="77">
        <v>0</v>
      </c>
      <c r="U139" s="77">
        <v>9</v>
      </c>
      <c r="V139" s="77">
        <v>9</v>
      </c>
      <c r="W139" s="76">
        <v>9000</v>
      </c>
      <c r="X139" s="76">
        <v>0</v>
      </c>
      <c r="Y139" s="76">
        <v>0</v>
      </c>
    </row>
    <row r="140" spans="1:25" x14ac:dyDescent="0.2">
      <c r="A140" s="11" t="s">
        <v>52</v>
      </c>
      <c r="B140" s="57" t="s">
        <v>5</v>
      </c>
      <c r="C140" s="75">
        <v>0</v>
      </c>
      <c r="D140" s="75">
        <v>0</v>
      </c>
      <c r="E140" s="75">
        <v>0</v>
      </c>
      <c r="F140" s="75">
        <v>0</v>
      </c>
      <c r="G140" s="75">
        <v>0</v>
      </c>
      <c r="H140" s="75">
        <v>0</v>
      </c>
      <c r="I140" s="75">
        <v>20</v>
      </c>
      <c r="J140" s="75">
        <v>132500</v>
      </c>
      <c r="K140" s="75">
        <v>0</v>
      </c>
      <c r="L140" s="75">
        <v>0</v>
      </c>
      <c r="M140" s="75">
        <v>0</v>
      </c>
      <c r="N140" s="76">
        <v>0</v>
      </c>
      <c r="O140" s="76">
        <v>11</v>
      </c>
      <c r="P140" s="76">
        <v>207200</v>
      </c>
      <c r="Q140" s="76">
        <v>0</v>
      </c>
      <c r="R140" s="76">
        <v>0</v>
      </c>
      <c r="S140" s="76">
        <v>0</v>
      </c>
      <c r="T140" s="77">
        <v>0</v>
      </c>
      <c r="U140" s="77">
        <v>4771</v>
      </c>
      <c r="V140" s="77">
        <v>4771</v>
      </c>
      <c r="W140" s="76">
        <v>6325000</v>
      </c>
      <c r="X140" s="76">
        <v>0</v>
      </c>
      <c r="Y140" s="76">
        <v>0</v>
      </c>
    </row>
    <row r="141" spans="1:25" x14ac:dyDescent="0.2">
      <c r="A141" s="11" t="s">
        <v>53</v>
      </c>
      <c r="B141" s="57" t="s">
        <v>6</v>
      </c>
      <c r="C141" s="75">
        <v>3</v>
      </c>
      <c r="D141" s="75">
        <v>15000</v>
      </c>
      <c r="E141" s="75">
        <v>0</v>
      </c>
      <c r="F141" s="75">
        <v>0</v>
      </c>
      <c r="G141" s="75">
        <v>0</v>
      </c>
      <c r="H141" s="75">
        <v>0</v>
      </c>
      <c r="I141" s="75">
        <v>0</v>
      </c>
      <c r="J141" s="75">
        <v>0</v>
      </c>
      <c r="K141" s="75">
        <v>0</v>
      </c>
      <c r="L141" s="75">
        <v>0</v>
      </c>
      <c r="M141" s="75">
        <v>0</v>
      </c>
      <c r="N141" s="76">
        <v>0</v>
      </c>
      <c r="O141" s="76">
        <v>30</v>
      </c>
      <c r="P141" s="76">
        <v>645000</v>
      </c>
      <c r="Q141" s="76">
        <v>0</v>
      </c>
      <c r="R141" s="76">
        <v>0</v>
      </c>
      <c r="S141" s="76">
        <v>0</v>
      </c>
      <c r="T141" s="77">
        <v>0</v>
      </c>
      <c r="U141" s="77">
        <v>2229</v>
      </c>
      <c r="V141" s="77">
        <v>3489</v>
      </c>
      <c r="W141" s="76">
        <v>1812950</v>
      </c>
      <c r="X141" s="76">
        <v>0</v>
      </c>
      <c r="Y141" s="76">
        <v>0</v>
      </c>
    </row>
    <row r="142" spans="1:25" x14ac:dyDescent="0.2">
      <c r="A142" s="11" t="s">
        <v>54</v>
      </c>
      <c r="B142" s="57" t="s">
        <v>7</v>
      </c>
      <c r="C142" s="75">
        <v>34</v>
      </c>
      <c r="D142" s="75">
        <v>68000</v>
      </c>
      <c r="E142" s="75">
        <v>0</v>
      </c>
      <c r="F142" s="75">
        <v>0</v>
      </c>
      <c r="G142" s="75">
        <v>0</v>
      </c>
      <c r="H142" s="75">
        <v>0</v>
      </c>
      <c r="I142" s="75">
        <v>0</v>
      </c>
      <c r="J142" s="75">
        <v>0</v>
      </c>
      <c r="K142" s="75">
        <v>0</v>
      </c>
      <c r="L142" s="75">
        <v>0</v>
      </c>
      <c r="M142" s="75">
        <v>14</v>
      </c>
      <c r="N142" s="76">
        <v>421850</v>
      </c>
      <c r="O142" s="76">
        <v>33</v>
      </c>
      <c r="P142" s="76">
        <v>660000</v>
      </c>
      <c r="Q142" s="76">
        <v>0</v>
      </c>
      <c r="R142" s="76">
        <v>0</v>
      </c>
      <c r="S142" s="76">
        <v>0</v>
      </c>
      <c r="T142" s="77">
        <v>0</v>
      </c>
      <c r="U142" s="77">
        <v>5924</v>
      </c>
      <c r="V142" s="77">
        <v>5924</v>
      </c>
      <c r="W142" s="76">
        <v>5924000</v>
      </c>
      <c r="X142" s="76">
        <v>0</v>
      </c>
      <c r="Y142" s="76">
        <v>0</v>
      </c>
    </row>
    <row r="143" spans="1:25" x14ac:dyDescent="0.2">
      <c r="A143" s="11" t="s">
        <v>55</v>
      </c>
      <c r="B143" s="57" t="s">
        <v>8</v>
      </c>
      <c r="C143" s="75">
        <v>2</v>
      </c>
      <c r="D143" s="75">
        <v>20000</v>
      </c>
      <c r="E143" s="75">
        <v>12</v>
      </c>
      <c r="F143" s="75">
        <v>118500</v>
      </c>
      <c r="G143" s="75">
        <v>0</v>
      </c>
      <c r="H143" s="75">
        <v>0</v>
      </c>
      <c r="I143" s="75">
        <v>69</v>
      </c>
      <c r="J143" s="75">
        <v>34500</v>
      </c>
      <c r="K143" s="75">
        <v>0</v>
      </c>
      <c r="L143" s="75">
        <v>0</v>
      </c>
      <c r="M143" s="75">
        <v>1</v>
      </c>
      <c r="N143" s="76">
        <v>98800</v>
      </c>
      <c r="O143" s="76">
        <v>26</v>
      </c>
      <c r="P143" s="76">
        <v>780000</v>
      </c>
      <c r="Q143" s="76">
        <v>0</v>
      </c>
      <c r="R143" s="76">
        <v>0</v>
      </c>
      <c r="S143" s="76">
        <v>0</v>
      </c>
      <c r="T143" s="77">
        <v>0</v>
      </c>
      <c r="U143" s="77">
        <v>0</v>
      </c>
      <c r="V143" s="77">
        <v>1633</v>
      </c>
      <c r="W143" s="76">
        <v>1720375</v>
      </c>
      <c r="X143" s="76">
        <v>0</v>
      </c>
      <c r="Y143" s="76">
        <v>0</v>
      </c>
    </row>
    <row r="144" spans="1:25" x14ac:dyDescent="0.2">
      <c r="A144" s="11" t="s">
        <v>56</v>
      </c>
      <c r="B144" s="57" t="s">
        <v>9</v>
      </c>
      <c r="C144" s="75">
        <v>32</v>
      </c>
      <c r="D144" s="75">
        <v>160000</v>
      </c>
      <c r="E144" s="75">
        <v>0</v>
      </c>
      <c r="F144" s="75">
        <v>0</v>
      </c>
      <c r="G144" s="75">
        <v>0</v>
      </c>
      <c r="H144" s="75">
        <v>0</v>
      </c>
      <c r="I144" s="75">
        <v>0</v>
      </c>
      <c r="J144" s="75">
        <v>0</v>
      </c>
      <c r="K144" s="75">
        <v>0</v>
      </c>
      <c r="L144" s="75">
        <v>0</v>
      </c>
      <c r="M144" s="75">
        <v>1</v>
      </c>
      <c r="N144" s="76">
        <v>100000</v>
      </c>
      <c r="O144" s="76">
        <v>42</v>
      </c>
      <c r="P144" s="76">
        <v>535000</v>
      </c>
      <c r="Q144" s="76">
        <v>0</v>
      </c>
      <c r="R144" s="76">
        <v>0</v>
      </c>
      <c r="S144" s="76">
        <v>0</v>
      </c>
      <c r="T144" s="77">
        <v>0</v>
      </c>
      <c r="U144" s="77">
        <v>2301</v>
      </c>
      <c r="V144" s="77">
        <v>5026</v>
      </c>
      <c r="W144" s="76">
        <v>1672020</v>
      </c>
      <c r="X144" s="76">
        <v>0</v>
      </c>
      <c r="Y144" s="76">
        <v>0</v>
      </c>
    </row>
    <row r="145" spans="1:25" x14ac:dyDescent="0.2">
      <c r="A145" s="11" t="s">
        <v>57</v>
      </c>
      <c r="B145" s="57" t="s">
        <v>10</v>
      </c>
      <c r="C145" s="75">
        <v>2</v>
      </c>
      <c r="D145" s="75">
        <v>12000</v>
      </c>
      <c r="E145" s="75">
        <v>0</v>
      </c>
      <c r="F145" s="75">
        <v>0</v>
      </c>
      <c r="G145" s="75">
        <v>0</v>
      </c>
      <c r="H145" s="75">
        <v>0</v>
      </c>
      <c r="I145" s="75">
        <v>0</v>
      </c>
      <c r="J145" s="75">
        <v>0</v>
      </c>
      <c r="K145" s="75">
        <v>0</v>
      </c>
      <c r="L145" s="75">
        <v>0</v>
      </c>
      <c r="M145" s="75">
        <v>0</v>
      </c>
      <c r="N145" s="76">
        <v>0</v>
      </c>
      <c r="O145" s="76">
        <v>66</v>
      </c>
      <c r="P145" s="76">
        <v>698000</v>
      </c>
      <c r="Q145" s="76">
        <v>0</v>
      </c>
      <c r="R145" s="76">
        <v>0</v>
      </c>
      <c r="S145" s="76">
        <v>0</v>
      </c>
      <c r="T145" s="77">
        <v>0</v>
      </c>
      <c r="U145" s="77">
        <v>0</v>
      </c>
      <c r="V145" s="77">
        <v>0</v>
      </c>
      <c r="W145" s="76">
        <v>0</v>
      </c>
      <c r="X145" s="76">
        <v>0</v>
      </c>
      <c r="Y145" s="76">
        <v>0</v>
      </c>
    </row>
    <row r="146" spans="1:25" x14ac:dyDescent="0.2">
      <c r="A146" s="11" t="s">
        <v>58</v>
      </c>
      <c r="B146" s="57" t="s">
        <v>11</v>
      </c>
      <c r="C146" s="75">
        <v>15</v>
      </c>
      <c r="D146" s="75">
        <v>75000</v>
      </c>
      <c r="E146" s="75">
        <v>44</v>
      </c>
      <c r="F146" s="75">
        <v>483500</v>
      </c>
      <c r="G146" s="75">
        <v>2737</v>
      </c>
      <c r="H146" s="75">
        <v>1661718</v>
      </c>
      <c r="I146" s="75">
        <v>822</v>
      </c>
      <c r="J146" s="75">
        <v>2466000</v>
      </c>
      <c r="K146" s="75">
        <v>0</v>
      </c>
      <c r="L146" s="75">
        <v>0</v>
      </c>
      <c r="M146" s="75">
        <v>6</v>
      </c>
      <c r="N146" s="76">
        <v>180000</v>
      </c>
      <c r="O146" s="76">
        <v>31</v>
      </c>
      <c r="P146" s="76">
        <v>274000</v>
      </c>
      <c r="Q146" s="76">
        <v>18</v>
      </c>
      <c r="R146" s="76">
        <v>344000</v>
      </c>
      <c r="S146" s="76">
        <v>473</v>
      </c>
      <c r="T146" s="77">
        <v>3167300</v>
      </c>
      <c r="U146" s="77">
        <v>2076</v>
      </c>
      <c r="V146" s="77">
        <v>2877</v>
      </c>
      <c r="W146" s="76">
        <v>1038000</v>
      </c>
      <c r="X146" s="76">
        <v>0</v>
      </c>
      <c r="Y146" s="76">
        <v>0</v>
      </c>
    </row>
    <row r="147" spans="1:25" x14ac:dyDescent="0.2">
      <c r="A147" s="11" t="s">
        <v>59</v>
      </c>
      <c r="B147" s="57" t="s">
        <v>12</v>
      </c>
      <c r="C147" s="75">
        <v>17</v>
      </c>
      <c r="D147" s="75">
        <v>85000</v>
      </c>
      <c r="E147" s="75">
        <v>0</v>
      </c>
      <c r="F147" s="75">
        <v>0</v>
      </c>
      <c r="G147" s="75">
        <v>0</v>
      </c>
      <c r="H147" s="75">
        <v>0</v>
      </c>
      <c r="I147" s="75">
        <v>121</v>
      </c>
      <c r="J147" s="75">
        <v>259950</v>
      </c>
      <c r="K147" s="75">
        <v>0</v>
      </c>
      <c r="L147" s="75">
        <v>0</v>
      </c>
      <c r="M147" s="75">
        <v>6</v>
      </c>
      <c r="N147" s="76">
        <v>862000</v>
      </c>
      <c r="O147" s="76">
        <v>4</v>
      </c>
      <c r="P147" s="76">
        <v>80000</v>
      </c>
      <c r="Q147" s="76">
        <v>0</v>
      </c>
      <c r="R147" s="76">
        <v>0</v>
      </c>
      <c r="S147" s="76">
        <v>0</v>
      </c>
      <c r="T147" s="77">
        <v>0</v>
      </c>
      <c r="U147" s="77">
        <v>0</v>
      </c>
      <c r="V147" s="77">
        <v>0</v>
      </c>
      <c r="W147" s="76">
        <v>0</v>
      </c>
      <c r="X147" s="76">
        <v>0</v>
      </c>
      <c r="Y147" s="76">
        <v>0</v>
      </c>
    </row>
    <row r="148" spans="1:25" x14ac:dyDescent="0.2">
      <c r="A148" s="11" t="s">
        <v>60</v>
      </c>
      <c r="B148" s="57" t="s">
        <v>13</v>
      </c>
      <c r="C148" s="75">
        <v>24</v>
      </c>
      <c r="D148" s="75">
        <v>12000</v>
      </c>
      <c r="E148" s="75">
        <v>0</v>
      </c>
      <c r="F148" s="75">
        <v>0</v>
      </c>
      <c r="G148" s="75">
        <v>0</v>
      </c>
      <c r="H148" s="75">
        <v>0</v>
      </c>
      <c r="I148" s="75">
        <v>15</v>
      </c>
      <c r="J148" s="75">
        <v>31800</v>
      </c>
      <c r="K148" s="75">
        <v>0</v>
      </c>
      <c r="L148" s="75">
        <v>0</v>
      </c>
      <c r="M148" s="75">
        <v>2</v>
      </c>
      <c r="N148" s="75">
        <v>111000</v>
      </c>
      <c r="O148" s="76">
        <v>28</v>
      </c>
      <c r="P148" s="76">
        <v>559685</v>
      </c>
      <c r="Q148" s="76">
        <v>0</v>
      </c>
      <c r="R148" s="76">
        <v>0</v>
      </c>
      <c r="S148" s="76">
        <v>0</v>
      </c>
      <c r="T148" s="77">
        <v>0</v>
      </c>
      <c r="U148" s="77">
        <v>3641</v>
      </c>
      <c r="V148" s="77">
        <v>3641</v>
      </c>
      <c r="W148" s="76">
        <v>2913200</v>
      </c>
      <c r="X148" s="76">
        <v>0</v>
      </c>
      <c r="Y148" s="76">
        <v>0</v>
      </c>
    </row>
    <row r="149" spans="1:25" x14ac:dyDescent="0.2">
      <c r="A149" s="11" t="s">
        <v>61</v>
      </c>
      <c r="B149" s="57" t="s">
        <v>14</v>
      </c>
      <c r="C149" s="75">
        <v>0</v>
      </c>
      <c r="D149" s="75">
        <v>0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  <c r="N149" s="76">
        <v>0</v>
      </c>
      <c r="O149" s="76">
        <v>0</v>
      </c>
      <c r="P149" s="76">
        <v>0</v>
      </c>
      <c r="Q149" s="76">
        <v>2</v>
      </c>
      <c r="R149" s="76">
        <v>20000</v>
      </c>
      <c r="S149" s="76">
        <v>0</v>
      </c>
      <c r="T149" s="77">
        <v>0</v>
      </c>
      <c r="U149" s="77">
        <v>0</v>
      </c>
      <c r="V149" s="77">
        <v>0</v>
      </c>
      <c r="W149" s="76">
        <v>0</v>
      </c>
      <c r="X149" s="76">
        <v>0</v>
      </c>
      <c r="Y149" s="76">
        <v>0</v>
      </c>
    </row>
    <row r="150" spans="1:25" x14ac:dyDescent="0.2">
      <c r="A150" s="11" t="s">
        <v>62</v>
      </c>
      <c r="B150" s="57" t="s">
        <v>15</v>
      </c>
      <c r="C150" s="75">
        <v>2</v>
      </c>
      <c r="D150" s="75">
        <v>15000</v>
      </c>
      <c r="E150" s="75">
        <v>0</v>
      </c>
      <c r="F150" s="75">
        <v>0</v>
      </c>
      <c r="G150" s="75">
        <v>1521</v>
      </c>
      <c r="H150" s="75">
        <v>3938400</v>
      </c>
      <c r="I150" s="75">
        <v>0</v>
      </c>
      <c r="J150" s="75">
        <v>0</v>
      </c>
      <c r="K150" s="75">
        <v>0</v>
      </c>
      <c r="L150" s="75">
        <v>0</v>
      </c>
      <c r="M150" s="75">
        <v>0</v>
      </c>
      <c r="N150" s="76">
        <v>0</v>
      </c>
      <c r="O150" s="76">
        <v>24</v>
      </c>
      <c r="P150" s="76">
        <v>600000</v>
      </c>
      <c r="Q150" s="76">
        <v>0</v>
      </c>
      <c r="R150" s="76">
        <v>0</v>
      </c>
      <c r="S150" s="76">
        <v>0</v>
      </c>
      <c r="T150" s="77">
        <v>0</v>
      </c>
      <c r="U150" s="77">
        <v>2144</v>
      </c>
      <c r="V150" s="77">
        <v>2144</v>
      </c>
      <c r="W150" s="76">
        <v>2144000</v>
      </c>
      <c r="X150" s="76">
        <v>0</v>
      </c>
      <c r="Y150" s="76">
        <v>0</v>
      </c>
    </row>
    <row r="151" spans="1:25" x14ac:dyDescent="0.2">
      <c r="A151" s="11" t="s">
        <v>63</v>
      </c>
      <c r="B151" s="57" t="s">
        <v>16</v>
      </c>
      <c r="C151" s="75">
        <v>3</v>
      </c>
      <c r="D151" s="75">
        <v>60000</v>
      </c>
      <c r="E151" s="75">
        <v>17</v>
      </c>
      <c r="F151" s="75">
        <v>25500</v>
      </c>
      <c r="G151" s="75">
        <v>1344</v>
      </c>
      <c r="H151" s="75">
        <v>14545000</v>
      </c>
      <c r="I151" s="75">
        <v>84</v>
      </c>
      <c r="J151" s="75">
        <v>252000</v>
      </c>
      <c r="K151" s="75">
        <v>0</v>
      </c>
      <c r="L151" s="75">
        <v>0</v>
      </c>
      <c r="M151" s="75">
        <v>1</v>
      </c>
      <c r="N151" s="76">
        <v>60000</v>
      </c>
      <c r="O151" s="76">
        <v>13</v>
      </c>
      <c r="P151" s="76">
        <v>390000</v>
      </c>
      <c r="Q151" s="76">
        <v>0</v>
      </c>
      <c r="R151" s="76">
        <v>0</v>
      </c>
      <c r="S151" s="76">
        <v>0</v>
      </c>
      <c r="T151" s="77">
        <v>0</v>
      </c>
      <c r="U151" s="77">
        <v>370</v>
      </c>
      <c r="V151" s="77">
        <v>2873</v>
      </c>
      <c r="W151" s="76">
        <v>490000</v>
      </c>
      <c r="X151" s="76">
        <v>0</v>
      </c>
      <c r="Y151" s="76">
        <v>0</v>
      </c>
    </row>
    <row r="152" spans="1:25" x14ac:dyDescent="0.2">
      <c r="A152" s="11" t="s">
        <v>64</v>
      </c>
      <c r="B152" s="57" t="s">
        <v>17</v>
      </c>
      <c r="C152" s="75">
        <v>3</v>
      </c>
      <c r="D152" s="75">
        <v>36000</v>
      </c>
      <c r="E152" s="75">
        <v>0</v>
      </c>
      <c r="F152" s="75">
        <v>0</v>
      </c>
      <c r="G152" s="75">
        <v>0</v>
      </c>
      <c r="H152" s="75">
        <v>0</v>
      </c>
      <c r="I152" s="75">
        <v>0</v>
      </c>
      <c r="J152" s="75">
        <v>0</v>
      </c>
      <c r="K152" s="75">
        <v>0</v>
      </c>
      <c r="L152" s="75">
        <v>0</v>
      </c>
      <c r="M152" s="75">
        <v>0</v>
      </c>
      <c r="N152" s="76">
        <v>0</v>
      </c>
      <c r="O152" s="76">
        <v>8</v>
      </c>
      <c r="P152" s="76">
        <v>63000</v>
      </c>
      <c r="Q152" s="76">
        <v>0</v>
      </c>
      <c r="R152" s="76">
        <v>0</v>
      </c>
      <c r="S152" s="76">
        <v>0</v>
      </c>
      <c r="T152" s="77">
        <v>0</v>
      </c>
      <c r="U152" s="77">
        <v>2646</v>
      </c>
      <c r="V152" s="77">
        <v>4943</v>
      </c>
      <c r="W152" s="76">
        <v>4928150</v>
      </c>
      <c r="X152" s="76">
        <v>0</v>
      </c>
      <c r="Y152" s="76">
        <v>0</v>
      </c>
    </row>
    <row r="153" spans="1:25" x14ac:dyDescent="0.2">
      <c r="A153" s="11" t="s">
        <v>65</v>
      </c>
      <c r="B153" s="57" t="s">
        <v>18</v>
      </c>
      <c r="C153" s="75">
        <v>0</v>
      </c>
      <c r="D153" s="75">
        <v>0</v>
      </c>
      <c r="E153" s="75">
        <v>0</v>
      </c>
      <c r="F153" s="75">
        <v>0</v>
      </c>
      <c r="G153" s="75">
        <v>0</v>
      </c>
      <c r="H153" s="75">
        <v>0</v>
      </c>
      <c r="I153" s="75">
        <v>0</v>
      </c>
      <c r="J153" s="75">
        <v>0</v>
      </c>
      <c r="K153" s="75">
        <v>0</v>
      </c>
      <c r="L153" s="75">
        <v>0</v>
      </c>
      <c r="M153" s="75">
        <v>0</v>
      </c>
      <c r="N153" s="76">
        <v>0</v>
      </c>
      <c r="O153" s="76">
        <v>0</v>
      </c>
      <c r="P153" s="76">
        <v>0</v>
      </c>
      <c r="Q153" s="76">
        <v>0</v>
      </c>
      <c r="R153" s="76">
        <v>0</v>
      </c>
      <c r="S153" s="76">
        <v>0</v>
      </c>
      <c r="T153" s="77">
        <v>0</v>
      </c>
      <c r="U153" s="77">
        <v>155</v>
      </c>
      <c r="V153" s="77">
        <v>155</v>
      </c>
      <c r="W153" s="76">
        <v>465000</v>
      </c>
      <c r="X153" s="76">
        <v>0</v>
      </c>
      <c r="Y153" s="76">
        <v>0</v>
      </c>
    </row>
    <row r="154" spans="1:25" x14ac:dyDescent="0.2">
      <c r="A154" s="12" t="s">
        <v>66</v>
      </c>
      <c r="B154" s="58" t="s">
        <v>19</v>
      </c>
      <c r="C154" s="83">
        <v>32</v>
      </c>
      <c r="D154" s="83">
        <v>63314</v>
      </c>
      <c r="E154" s="83">
        <v>0</v>
      </c>
      <c r="F154" s="83">
        <v>0</v>
      </c>
      <c r="G154" s="83">
        <v>0</v>
      </c>
      <c r="H154" s="83">
        <v>0</v>
      </c>
      <c r="I154" s="83">
        <v>0</v>
      </c>
      <c r="J154" s="83">
        <v>0</v>
      </c>
      <c r="K154" s="83">
        <v>0</v>
      </c>
      <c r="L154" s="83">
        <v>0</v>
      </c>
      <c r="M154" s="83">
        <v>0</v>
      </c>
      <c r="N154" s="84">
        <v>0</v>
      </c>
      <c r="O154" s="84">
        <v>0</v>
      </c>
      <c r="P154" s="84">
        <v>0</v>
      </c>
      <c r="Q154" s="84">
        <v>0</v>
      </c>
      <c r="R154" s="84">
        <v>0</v>
      </c>
      <c r="S154" s="84">
        <v>0</v>
      </c>
      <c r="T154" s="85">
        <v>0</v>
      </c>
      <c r="U154" s="85">
        <v>69</v>
      </c>
      <c r="V154" s="85">
        <v>69</v>
      </c>
      <c r="W154" s="84">
        <v>172500</v>
      </c>
      <c r="X154" s="84">
        <v>0</v>
      </c>
      <c r="Y154" s="84">
        <v>0</v>
      </c>
    </row>
    <row r="155" spans="1:25" x14ac:dyDescent="0.2">
      <c r="A155" s="59" t="s">
        <v>181</v>
      </c>
    </row>
    <row r="156" spans="1:25" x14ac:dyDescent="0.2">
      <c r="A156" t="s">
        <v>0</v>
      </c>
    </row>
  </sheetData>
  <mergeCells count="65">
    <mergeCell ref="Q5:R5"/>
    <mergeCell ref="S5:T5"/>
    <mergeCell ref="U5:W5"/>
    <mergeCell ref="X5:Y5"/>
    <mergeCell ref="A34:P34"/>
    <mergeCell ref="A1:P1"/>
    <mergeCell ref="A5:B7"/>
    <mergeCell ref="C5:D5"/>
    <mergeCell ref="E5:F5"/>
    <mergeCell ref="G5:H5"/>
    <mergeCell ref="I5:J5"/>
    <mergeCell ref="K5:L5"/>
    <mergeCell ref="M5:N5"/>
    <mergeCell ref="O5:P5"/>
    <mergeCell ref="A36:B38"/>
    <mergeCell ref="U36:W36"/>
    <mergeCell ref="C36:D36"/>
    <mergeCell ref="E36:F36"/>
    <mergeCell ref="G36:H36"/>
    <mergeCell ref="I36:J36"/>
    <mergeCell ref="M36:N36"/>
    <mergeCell ref="O36:P36"/>
    <mergeCell ref="K36:L36"/>
    <mergeCell ref="Q36:R36"/>
    <mergeCell ref="S36:T36"/>
    <mergeCell ref="M67:N67"/>
    <mergeCell ref="O67:P67"/>
    <mergeCell ref="Q67:R67"/>
    <mergeCell ref="S67:T67"/>
    <mergeCell ref="A65:P65"/>
    <mergeCell ref="A67:B69"/>
    <mergeCell ref="C67:D67"/>
    <mergeCell ref="E67:F67"/>
    <mergeCell ref="G67:H67"/>
    <mergeCell ref="I67:J67"/>
    <mergeCell ref="K67:L67"/>
    <mergeCell ref="X36:Y36"/>
    <mergeCell ref="U67:W67"/>
    <mergeCell ref="A96:P96"/>
    <mergeCell ref="A98:B100"/>
    <mergeCell ref="C98:D98"/>
    <mergeCell ref="E98:F98"/>
    <mergeCell ref="G98:H98"/>
    <mergeCell ref="I98:J98"/>
    <mergeCell ref="O98:P98"/>
    <mergeCell ref="K98:L98"/>
    <mergeCell ref="M98:N98"/>
    <mergeCell ref="S98:T98"/>
    <mergeCell ref="U98:W98"/>
    <mergeCell ref="X98:Y98"/>
    <mergeCell ref="X67:Y67"/>
    <mergeCell ref="Q98:R98"/>
    <mergeCell ref="Q129:R129"/>
    <mergeCell ref="S129:T129"/>
    <mergeCell ref="U129:W129"/>
    <mergeCell ref="X129:Y129"/>
    <mergeCell ref="A127:P127"/>
    <mergeCell ref="A129:B131"/>
    <mergeCell ref="C129:D129"/>
    <mergeCell ref="E129:F129"/>
    <mergeCell ref="G129:H129"/>
    <mergeCell ref="I129:J129"/>
    <mergeCell ref="K129:L129"/>
    <mergeCell ref="M129:N129"/>
    <mergeCell ref="O129:P129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2.1640625" style="42" bestFit="1" customWidth="1"/>
    <col min="4" max="4" width="14" style="42" customWidth="1"/>
    <col min="5" max="5" width="12.1640625" style="42" bestFit="1" customWidth="1"/>
    <col min="6" max="6" width="11.5" style="42" customWidth="1"/>
    <col min="7" max="7" width="9.33203125" style="42" customWidth="1"/>
    <col min="8" max="8" width="12.83203125" style="42" customWidth="1"/>
    <col min="9" max="9" width="8.5" style="42" customWidth="1"/>
    <col min="10" max="10" width="13.1640625" style="42" customWidth="1"/>
    <col min="11" max="11" width="12.1640625" style="42" bestFit="1" customWidth="1"/>
    <col min="12" max="12" width="10" style="42" customWidth="1"/>
    <col min="13" max="13" width="7.83203125" style="42" customWidth="1"/>
    <col min="14" max="14" width="12.5" style="42" customWidth="1"/>
    <col min="15" max="15" width="9.5" style="42" customWidth="1"/>
    <col min="16" max="16" width="13.5" style="42" customWidth="1"/>
    <col min="17" max="17" width="9.6640625" style="42" customWidth="1"/>
    <col min="18" max="18" width="12.83203125" style="42" customWidth="1"/>
    <col min="19" max="19" width="7.1640625" style="42" customWidth="1"/>
    <col min="20" max="20" width="11" style="42" customWidth="1"/>
    <col min="21" max="21" width="12.1640625" style="42" bestFit="1" customWidth="1"/>
    <col min="22" max="23" width="12.83203125" style="42" customWidth="1"/>
    <col min="24" max="24" width="10.5" style="42" customWidth="1"/>
    <col min="25" max="25" width="14.5" style="42" customWidth="1"/>
    <col min="26" max="27" width="12.1640625" style="42" bestFit="1" customWidth="1"/>
    <col min="28" max="28" width="18.5" hidden="1" customWidth="1"/>
    <col min="29" max="31" width="18.1640625" hidden="1" customWidth="1"/>
  </cols>
  <sheetData>
    <row r="1" spans="1:31" ht="18.75" x14ac:dyDescent="0.2">
      <c r="A1" s="132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</row>
    <row r="2" spans="1:31" ht="23.25" customHeight="1" x14ac:dyDescent="0.2">
      <c r="M2" s="43"/>
      <c r="N2" s="43"/>
      <c r="O2" s="43"/>
    </row>
    <row r="3" spans="1:31" s="60" customFormat="1" ht="10.5" customHeight="1" x14ac:dyDescent="0.2"/>
    <row r="4" spans="1:31" s="60" customFormat="1" ht="19.5" x14ac:dyDescent="0.2">
      <c r="A4" s="82" t="s">
        <v>102</v>
      </c>
      <c r="R4" s="63"/>
    </row>
    <row r="5" spans="1:31" s="8" customFormat="1" ht="37.15" customHeight="1" x14ac:dyDescent="0.2">
      <c r="A5" s="133" t="s">
        <v>193</v>
      </c>
      <c r="B5" s="134"/>
      <c r="C5" s="139" t="s">
        <v>131</v>
      </c>
      <c r="D5" s="139"/>
      <c r="E5" s="139" t="s">
        <v>132</v>
      </c>
      <c r="F5" s="139"/>
      <c r="G5" s="139" t="s">
        <v>133</v>
      </c>
      <c r="H5" s="139"/>
      <c r="I5" s="139" t="s">
        <v>134</v>
      </c>
      <c r="J5" s="139"/>
      <c r="K5" s="139" t="s">
        <v>135</v>
      </c>
      <c r="L5" s="139"/>
      <c r="M5" s="139" t="s">
        <v>136</v>
      </c>
      <c r="N5" s="139"/>
      <c r="O5" s="139" t="s">
        <v>137</v>
      </c>
      <c r="P5" s="139"/>
      <c r="Q5" s="139" t="s">
        <v>138</v>
      </c>
      <c r="R5" s="139"/>
      <c r="S5" s="139" t="s">
        <v>139</v>
      </c>
      <c r="T5" s="139"/>
      <c r="U5" s="139" t="s">
        <v>140</v>
      </c>
      <c r="V5" s="139"/>
      <c r="W5" s="140" t="s">
        <v>141</v>
      </c>
      <c r="X5" s="142"/>
      <c r="Y5" s="141"/>
      <c r="Z5" s="139" t="s">
        <v>142</v>
      </c>
      <c r="AA5" s="140"/>
      <c r="AB5" s="118" t="s">
        <v>201</v>
      </c>
      <c r="AC5" s="118" t="s">
        <v>202</v>
      </c>
      <c r="AD5" s="20" t="s">
        <v>203</v>
      </c>
      <c r="AE5" s="20" t="s">
        <v>204</v>
      </c>
    </row>
    <row r="6" spans="1:31" s="8" customFormat="1" ht="13.9" customHeight="1" x14ac:dyDescent="0.2">
      <c r="A6" s="135"/>
      <c r="B6" s="136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150</v>
      </c>
      <c r="S6" s="109" t="s">
        <v>48</v>
      </c>
      <c r="T6" s="109" t="s">
        <v>151</v>
      </c>
      <c r="U6" s="109" t="s">
        <v>48</v>
      </c>
      <c r="V6" s="109" t="s">
        <v>152</v>
      </c>
      <c r="W6" s="109" t="s">
        <v>50</v>
      </c>
      <c r="X6" s="109" t="s">
        <v>48</v>
      </c>
      <c r="Y6" s="109" t="s">
        <v>153</v>
      </c>
      <c r="Z6" s="109" t="s">
        <v>48</v>
      </c>
      <c r="AA6" s="110" t="s">
        <v>154</v>
      </c>
      <c r="AB6" s="61">
        <f t="shared" ref="AB6:AC30" si="0">C8+E8+G8+I8+K8+M8+O8+Q8+S8+U8+X8+Z8</f>
        <v>773447</v>
      </c>
      <c r="AC6" s="61">
        <f t="shared" si="0"/>
        <v>953671487</v>
      </c>
      <c r="AD6" s="61">
        <f t="shared" ref="AD6:AE30" si="1">AB6-G8-O8-X8</f>
        <v>180030</v>
      </c>
      <c r="AE6" s="61">
        <f t="shared" si="1"/>
        <v>264750712</v>
      </c>
    </row>
    <row r="7" spans="1:31" s="20" customFormat="1" ht="34.15" customHeight="1" x14ac:dyDescent="0.2">
      <c r="A7" s="137"/>
      <c r="B7" s="138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43</v>
      </c>
      <c r="V7" s="80" t="s">
        <v>42</v>
      </c>
      <c r="W7" s="80" t="s">
        <v>1</v>
      </c>
      <c r="X7" s="80" t="s">
        <v>43</v>
      </c>
      <c r="Y7" s="80" t="s">
        <v>42</v>
      </c>
      <c r="Z7" s="80" t="s">
        <v>43</v>
      </c>
      <c r="AA7" s="51" t="s">
        <v>42</v>
      </c>
      <c r="AB7" s="61">
        <f t="shared" si="0"/>
        <v>81019</v>
      </c>
      <c r="AC7" s="61">
        <f t="shared" si="0"/>
        <v>128014250</v>
      </c>
      <c r="AD7" s="61">
        <f t="shared" si="1"/>
        <v>15575</v>
      </c>
      <c r="AE7" s="61">
        <f t="shared" si="1"/>
        <v>65615193</v>
      </c>
    </row>
    <row r="8" spans="1:31" s="6" customFormat="1" x14ac:dyDescent="0.2">
      <c r="A8" s="79" t="s">
        <v>96</v>
      </c>
      <c r="B8" s="56" t="s">
        <v>3</v>
      </c>
      <c r="C8" s="28">
        <f t="shared" ref="C8:AA8" si="2">C39+C70+C101+C132</f>
        <v>1318</v>
      </c>
      <c r="D8" s="28">
        <f t="shared" si="2"/>
        <v>12051130</v>
      </c>
      <c r="E8" s="28">
        <f t="shared" si="2"/>
        <v>1197</v>
      </c>
      <c r="F8" s="28">
        <f t="shared" si="2"/>
        <v>7871167</v>
      </c>
      <c r="G8" s="28">
        <f t="shared" si="2"/>
        <v>4261</v>
      </c>
      <c r="H8" s="28">
        <f t="shared" si="2"/>
        <v>31336185</v>
      </c>
      <c r="I8" s="28">
        <f t="shared" si="2"/>
        <v>42416</v>
      </c>
      <c r="J8" s="28">
        <f t="shared" si="2"/>
        <v>128743511</v>
      </c>
      <c r="K8" s="28">
        <f t="shared" si="2"/>
        <v>203</v>
      </c>
      <c r="L8" s="28">
        <f t="shared" si="2"/>
        <v>152250</v>
      </c>
      <c r="M8" s="28">
        <f t="shared" si="2"/>
        <v>251</v>
      </c>
      <c r="N8" s="29">
        <f t="shared" si="2"/>
        <v>17256708</v>
      </c>
      <c r="O8" s="29">
        <f t="shared" si="2"/>
        <v>2952</v>
      </c>
      <c r="P8" s="29">
        <f t="shared" si="2"/>
        <v>64175808</v>
      </c>
      <c r="Q8" s="29">
        <f t="shared" si="2"/>
        <v>0</v>
      </c>
      <c r="R8" s="29">
        <f t="shared" si="2"/>
        <v>0</v>
      </c>
      <c r="S8" s="29">
        <f t="shared" si="2"/>
        <v>333</v>
      </c>
      <c r="T8" s="29">
        <f t="shared" si="2"/>
        <v>4650000</v>
      </c>
      <c r="U8" s="29">
        <f t="shared" si="2"/>
        <v>134160</v>
      </c>
      <c r="V8" s="30">
        <f t="shared" si="2"/>
        <v>93764446</v>
      </c>
      <c r="W8" s="30">
        <f t="shared" si="2"/>
        <v>427340</v>
      </c>
      <c r="X8" s="30">
        <f t="shared" si="2"/>
        <v>586204</v>
      </c>
      <c r="Y8" s="29">
        <f t="shared" si="2"/>
        <v>593408782</v>
      </c>
      <c r="Z8" s="29">
        <f t="shared" si="2"/>
        <v>152</v>
      </c>
      <c r="AA8" s="29">
        <f t="shared" si="2"/>
        <v>261500</v>
      </c>
      <c r="AB8" s="61">
        <f t="shared" si="0"/>
        <v>77352</v>
      </c>
      <c r="AC8" s="61">
        <f t="shared" si="0"/>
        <v>172116972</v>
      </c>
      <c r="AD8" s="61">
        <f t="shared" si="1"/>
        <v>14517</v>
      </c>
      <c r="AE8" s="61">
        <f t="shared" si="1"/>
        <v>23025972</v>
      </c>
    </row>
    <row r="9" spans="1:31" s="6" customFormat="1" x14ac:dyDescent="0.2">
      <c r="A9" s="8" t="s">
        <v>84</v>
      </c>
      <c r="B9" s="57" t="s">
        <v>85</v>
      </c>
      <c r="C9" s="75">
        <f t="shared" ref="C9:P9" si="3">C40+C71+C102+C133</f>
        <v>27</v>
      </c>
      <c r="D9" s="75">
        <f t="shared" si="3"/>
        <v>530800</v>
      </c>
      <c r="E9" s="75">
        <f t="shared" si="3"/>
        <v>857</v>
      </c>
      <c r="F9" s="75">
        <f t="shared" si="3"/>
        <v>5360500</v>
      </c>
      <c r="G9" s="75">
        <f t="shared" si="3"/>
        <v>0</v>
      </c>
      <c r="H9" s="75">
        <f t="shared" si="3"/>
        <v>0</v>
      </c>
      <c r="I9" s="75">
        <f t="shared" si="3"/>
        <v>14663</v>
      </c>
      <c r="J9" s="75">
        <f t="shared" si="3"/>
        <v>58592273</v>
      </c>
      <c r="K9" s="75">
        <f t="shared" si="3"/>
        <v>0</v>
      </c>
      <c r="L9" s="75">
        <f t="shared" si="3"/>
        <v>0</v>
      </c>
      <c r="M9" s="75">
        <f t="shared" si="3"/>
        <v>12</v>
      </c>
      <c r="N9" s="76">
        <f t="shared" si="3"/>
        <v>805220</v>
      </c>
      <c r="O9" s="76">
        <f t="shared" si="3"/>
        <v>94</v>
      </c>
      <c r="P9" s="76">
        <f t="shared" si="3"/>
        <v>2571600</v>
      </c>
      <c r="Q9" s="76"/>
      <c r="R9" s="76"/>
      <c r="S9" s="76">
        <f t="shared" ref="S9:AA9" si="4">S40+S71+S102+S133</f>
        <v>16</v>
      </c>
      <c r="T9" s="76">
        <f t="shared" si="4"/>
        <v>326400</v>
      </c>
      <c r="U9" s="76">
        <f t="shared" si="4"/>
        <v>0</v>
      </c>
      <c r="V9" s="77">
        <f t="shared" si="4"/>
        <v>0</v>
      </c>
      <c r="W9" s="77">
        <f t="shared" si="4"/>
        <v>44800</v>
      </c>
      <c r="X9" s="77">
        <f t="shared" si="4"/>
        <v>65350</v>
      </c>
      <c r="Y9" s="76">
        <f t="shared" si="4"/>
        <v>59827457</v>
      </c>
      <c r="Z9" s="76">
        <f t="shared" si="4"/>
        <v>0</v>
      </c>
      <c r="AA9" s="76">
        <f t="shared" si="4"/>
        <v>0</v>
      </c>
      <c r="AB9" s="61">
        <f t="shared" si="0"/>
        <v>31649</v>
      </c>
      <c r="AC9" s="61">
        <f t="shared" si="0"/>
        <v>69528000</v>
      </c>
      <c r="AD9" s="61">
        <f t="shared" si="1"/>
        <v>164</v>
      </c>
      <c r="AE9" s="61">
        <f t="shared" si="1"/>
        <v>1640000</v>
      </c>
    </row>
    <row r="10" spans="1:31" s="6" customFormat="1" x14ac:dyDescent="0.2">
      <c r="A10" s="8" t="s">
        <v>86</v>
      </c>
      <c r="B10" s="57" t="s">
        <v>87</v>
      </c>
      <c r="C10" s="75">
        <f t="shared" ref="C10:P10" si="5">C41+C72+C103+C134</f>
        <v>55</v>
      </c>
      <c r="D10" s="75">
        <f t="shared" si="5"/>
        <v>55000</v>
      </c>
      <c r="E10" s="75">
        <f t="shared" si="5"/>
        <v>0</v>
      </c>
      <c r="F10" s="75">
        <f t="shared" si="5"/>
        <v>0</v>
      </c>
      <c r="G10" s="75">
        <f t="shared" si="5"/>
        <v>0</v>
      </c>
      <c r="H10" s="75">
        <f t="shared" si="5"/>
        <v>0</v>
      </c>
      <c r="I10" s="75">
        <f t="shared" si="5"/>
        <v>0</v>
      </c>
      <c r="J10" s="75">
        <f t="shared" si="5"/>
        <v>0</v>
      </c>
      <c r="K10" s="75">
        <f t="shared" si="5"/>
        <v>203</v>
      </c>
      <c r="L10" s="75">
        <f t="shared" si="5"/>
        <v>152250</v>
      </c>
      <c r="M10" s="75">
        <f t="shared" si="5"/>
        <v>110</v>
      </c>
      <c r="N10" s="76">
        <f t="shared" si="5"/>
        <v>8264722</v>
      </c>
      <c r="O10" s="76">
        <f t="shared" si="5"/>
        <v>574</v>
      </c>
      <c r="P10" s="76">
        <f t="shared" si="5"/>
        <v>12642000</v>
      </c>
      <c r="Q10" s="76"/>
      <c r="R10" s="76"/>
      <c r="S10" s="76">
        <f t="shared" ref="S10:AA10" si="6">S41+S72+S103+S134</f>
        <v>0</v>
      </c>
      <c r="T10" s="76">
        <f t="shared" si="6"/>
        <v>0</v>
      </c>
      <c r="U10" s="76">
        <f t="shared" si="6"/>
        <v>14149</v>
      </c>
      <c r="V10" s="77">
        <f t="shared" si="6"/>
        <v>14554000</v>
      </c>
      <c r="W10" s="77">
        <f t="shared" si="6"/>
        <v>62261</v>
      </c>
      <c r="X10" s="77">
        <f t="shared" si="6"/>
        <v>62261</v>
      </c>
      <c r="Y10" s="76">
        <f t="shared" si="6"/>
        <v>136449000</v>
      </c>
      <c r="Z10" s="76">
        <f t="shared" si="6"/>
        <v>0</v>
      </c>
      <c r="AA10" s="76">
        <f t="shared" si="6"/>
        <v>0</v>
      </c>
      <c r="AB10" s="61">
        <f t="shared" si="0"/>
        <v>103343</v>
      </c>
      <c r="AC10" s="61">
        <f t="shared" si="0"/>
        <v>266674527</v>
      </c>
      <c r="AD10" s="61">
        <f t="shared" si="1"/>
        <v>44363</v>
      </c>
      <c r="AE10" s="61">
        <f t="shared" si="1"/>
        <v>141252700</v>
      </c>
    </row>
    <row r="11" spans="1:31" s="6" customFormat="1" x14ac:dyDescent="0.2">
      <c r="A11" s="8" t="s">
        <v>195</v>
      </c>
      <c r="B11" s="57" t="s">
        <v>88</v>
      </c>
      <c r="C11" s="75">
        <f t="shared" ref="C11:P11" si="7">C42+C73+C104+C135</f>
        <v>164</v>
      </c>
      <c r="D11" s="75">
        <f t="shared" si="7"/>
        <v>1640000</v>
      </c>
      <c r="E11" s="75">
        <f t="shared" si="7"/>
        <v>0</v>
      </c>
      <c r="F11" s="75">
        <f t="shared" si="7"/>
        <v>0</v>
      </c>
      <c r="G11" s="75">
        <f t="shared" si="7"/>
        <v>0</v>
      </c>
      <c r="H11" s="75">
        <f t="shared" si="7"/>
        <v>0</v>
      </c>
      <c r="I11" s="75">
        <f t="shared" si="7"/>
        <v>0</v>
      </c>
      <c r="J11" s="75">
        <f t="shared" si="7"/>
        <v>0</v>
      </c>
      <c r="K11" s="75">
        <f t="shared" si="7"/>
        <v>0</v>
      </c>
      <c r="L11" s="75">
        <f t="shared" si="7"/>
        <v>0</v>
      </c>
      <c r="M11" s="75">
        <f t="shared" si="7"/>
        <v>0</v>
      </c>
      <c r="N11" s="76">
        <f t="shared" si="7"/>
        <v>0</v>
      </c>
      <c r="O11" s="76">
        <f t="shared" si="7"/>
        <v>0</v>
      </c>
      <c r="P11" s="76">
        <f t="shared" si="7"/>
        <v>0</v>
      </c>
      <c r="Q11" s="76"/>
      <c r="R11" s="76"/>
      <c r="S11" s="76">
        <f t="shared" ref="S11:AA11" si="8">S42+S73+S104+S135</f>
        <v>0</v>
      </c>
      <c r="T11" s="76">
        <f t="shared" si="8"/>
        <v>0</v>
      </c>
      <c r="U11" s="76">
        <f t="shared" si="8"/>
        <v>0</v>
      </c>
      <c r="V11" s="77">
        <f t="shared" si="8"/>
        <v>0</v>
      </c>
      <c r="W11" s="77">
        <f t="shared" si="8"/>
        <v>31485</v>
      </c>
      <c r="X11" s="77">
        <f t="shared" si="8"/>
        <v>31485</v>
      </c>
      <c r="Y11" s="76">
        <f t="shared" si="8"/>
        <v>67888000</v>
      </c>
      <c r="Z11" s="76">
        <f t="shared" si="8"/>
        <v>0</v>
      </c>
      <c r="AA11" s="76">
        <f t="shared" si="8"/>
        <v>0</v>
      </c>
      <c r="AB11" s="61">
        <f t="shared" si="0"/>
        <v>230109</v>
      </c>
      <c r="AC11" s="61">
        <f t="shared" si="0"/>
        <v>93087301</v>
      </c>
      <c r="AD11" s="61">
        <f t="shared" si="1"/>
        <v>5085</v>
      </c>
      <c r="AE11" s="61">
        <f t="shared" si="1"/>
        <v>5670516</v>
      </c>
    </row>
    <row r="12" spans="1:31" s="6" customFormat="1" x14ac:dyDescent="0.2">
      <c r="A12" s="8" t="s">
        <v>196</v>
      </c>
      <c r="B12" s="57" t="s">
        <v>89</v>
      </c>
      <c r="C12" s="75">
        <f t="shared" ref="C12:P12" si="9">C43+C74+C105+C136</f>
        <v>408</v>
      </c>
      <c r="D12" s="75">
        <f t="shared" si="9"/>
        <v>7050800</v>
      </c>
      <c r="E12" s="75">
        <f t="shared" si="9"/>
        <v>0</v>
      </c>
      <c r="F12" s="75">
        <f t="shared" si="9"/>
        <v>0</v>
      </c>
      <c r="G12" s="75">
        <f t="shared" si="9"/>
        <v>0</v>
      </c>
      <c r="H12" s="75">
        <f t="shared" si="9"/>
        <v>0</v>
      </c>
      <c r="I12" s="75">
        <f t="shared" si="9"/>
        <v>18005</v>
      </c>
      <c r="J12" s="75">
        <f t="shared" si="9"/>
        <v>54336500</v>
      </c>
      <c r="K12" s="75">
        <f t="shared" si="9"/>
        <v>0</v>
      </c>
      <c r="L12" s="75">
        <f t="shared" si="9"/>
        <v>0</v>
      </c>
      <c r="M12" s="75">
        <f t="shared" si="9"/>
        <v>0</v>
      </c>
      <c r="N12" s="76">
        <f t="shared" si="9"/>
        <v>0</v>
      </c>
      <c r="O12" s="76">
        <f t="shared" si="9"/>
        <v>636</v>
      </c>
      <c r="P12" s="76">
        <f t="shared" si="9"/>
        <v>18801827</v>
      </c>
      <c r="Q12" s="76"/>
      <c r="R12" s="76"/>
      <c r="S12" s="76">
        <f t="shared" ref="S12:AA12" si="10">S43+S74+S105+S136</f>
        <v>207</v>
      </c>
      <c r="T12" s="76">
        <f t="shared" si="10"/>
        <v>2111400</v>
      </c>
      <c r="U12" s="76">
        <f t="shared" si="10"/>
        <v>25743</v>
      </c>
      <c r="V12" s="77">
        <f t="shared" si="10"/>
        <v>77754000</v>
      </c>
      <c r="W12" s="77">
        <f t="shared" si="10"/>
        <v>58344</v>
      </c>
      <c r="X12" s="77">
        <f t="shared" si="10"/>
        <v>58344</v>
      </c>
      <c r="Y12" s="76">
        <f t="shared" si="10"/>
        <v>106620000</v>
      </c>
      <c r="Z12" s="76">
        <f t="shared" si="10"/>
        <v>0</v>
      </c>
      <c r="AA12" s="76">
        <f t="shared" si="10"/>
        <v>0</v>
      </c>
      <c r="AB12" s="61">
        <f t="shared" si="0"/>
        <v>98297</v>
      </c>
      <c r="AC12" s="61">
        <f t="shared" si="0"/>
        <v>53688552</v>
      </c>
      <c r="AD12" s="61">
        <f t="shared" si="1"/>
        <v>98099</v>
      </c>
      <c r="AE12" s="61">
        <f t="shared" si="1"/>
        <v>14782567</v>
      </c>
    </row>
    <row r="13" spans="1:31" s="6" customFormat="1" x14ac:dyDescent="0.2">
      <c r="A13" s="8" t="s">
        <v>90</v>
      </c>
      <c r="B13" s="57" t="s">
        <v>91</v>
      </c>
      <c r="C13" s="75">
        <f t="shared" ref="C13:P13" si="11">C44+C75+C106+C137</f>
        <v>9</v>
      </c>
      <c r="D13" s="75">
        <f t="shared" si="11"/>
        <v>48000</v>
      </c>
      <c r="E13" s="75">
        <f t="shared" si="11"/>
        <v>98</v>
      </c>
      <c r="F13" s="75">
        <f t="shared" si="11"/>
        <v>807000</v>
      </c>
      <c r="G13" s="75">
        <f t="shared" si="11"/>
        <v>0</v>
      </c>
      <c r="H13" s="75">
        <f t="shared" si="11"/>
        <v>0</v>
      </c>
      <c r="I13" s="75">
        <f t="shared" si="11"/>
        <v>4965</v>
      </c>
      <c r="J13" s="75">
        <f t="shared" si="11"/>
        <v>3966000</v>
      </c>
      <c r="K13" s="75">
        <f t="shared" si="11"/>
        <v>0</v>
      </c>
      <c r="L13" s="75">
        <f t="shared" si="11"/>
        <v>0</v>
      </c>
      <c r="M13" s="75">
        <f t="shared" si="11"/>
        <v>13</v>
      </c>
      <c r="N13" s="76">
        <f t="shared" si="11"/>
        <v>849516</v>
      </c>
      <c r="O13" s="76">
        <f t="shared" si="11"/>
        <v>110</v>
      </c>
      <c r="P13" s="76">
        <f t="shared" si="11"/>
        <v>2200000</v>
      </c>
      <c r="Q13" s="76"/>
      <c r="R13" s="76"/>
      <c r="S13" s="76">
        <f t="shared" ref="S13:AA13" si="12">S44+S75+S106+S137</f>
        <v>0</v>
      </c>
      <c r="T13" s="76">
        <f t="shared" si="12"/>
        <v>0</v>
      </c>
      <c r="U13" s="76">
        <f t="shared" si="12"/>
        <v>0</v>
      </c>
      <c r="V13" s="77">
        <f t="shared" si="12"/>
        <v>0</v>
      </c>
      <c r="W13" s="77">
        <f t="shared" si="12"/>
        <v>126183</v>
      </c>
      <c r="X13" s="77">
        <f t="shared" si="12"/>
        <v>224914</v>
      </c>
      <c r="Y13" s="76">
        <f t="shared" si="12"/>
        <v>85216785</v>
      </c>
      <c r="Z13" s="76">
        <f t="shared" si="12"/>
        <v>0</v>
      </c>
      <c r="AA13" s="76">
        <f t="shared" si="12"/>
        <v>0</v>
      </c>
      <c r="AB13" s="61" t="e">
        <f>#REF!+#REF!+#REF!+#REF!+#REF!+#REF!+#REF!+#REF!+#REF!+#REF!+#REF!+#REF!</f>
        <v>#REF!</v>
      </c>
      <c r="AC13" s="61" t="e">
        <f>#REF!+#REF!+#REF!+#REF!+#REF!+#REF!+#REF!+#REF!+#REF!+#REF!+#REF!+#REF!</f>
        <v>#REF!</v>
      </c>
      <c r="AD13" s="61" t="e">
        <f>AB13-#REF!-#REF!-#REF!</f>
        <v>#REF!</v>
      </c>
      <c r="AE13" s="61" t="e">
        <f>AC13-#REF!-#REF!-#REF!</f>
        <v>#REF!</v>
      </c>
    </row>
    <row r="14" spans="1:31" s="6" customFormat="1" x14ac:dyDescent="0.2">
      <c r="A14" s="8" t="s">
        <v>92</v>
      </c>
      <c r="B14" s="57" t="s">
        <v>93</v>
      </c>
      <c r="C14" s="75">
        <f t="shared" ref="C14:P14" si="13">C45+C76+C107+C138</f>
        <v>31</v>
      </c>
      <c r="D14" s="75">
        <f t="shared" si="13"/>
        <v>155000</v>
      </c>
      <c r="E14" s="75">
        <f t="shared" si="13"/>
        <v>199</v>
      </c>
      <c r="F14" s="75">
        <f t="shared" si="13"/>
        <v>1631667</v>
      </c>
      <c r="G14" s="75">
        <f t="shared" si="13"/>
        <v>30</v>
      </c>
      <c r="H14" s="75">
        <f t="shared" si="13"/>
        <v>338985</v>
      </c>
      <c r="I14" s="75">
        <f t="shared" si="13"/>
        <v>3506</v>
      </c>
      <c r="J14" s="75">
        <f t="shared" si="13"/>
        <v>9106854</v>
      </c>
      <c r="K14" s="75">
        <f t="shared" si="13"/>
        <v>0</v>
      </c>
      <c r="L14" s="75">
        <f t="shared" si="13"/>
        <v>0</v>
      </c>
      <c r="M14" s="75">
        <f t="shared" si="13"/>
        <v>23</v>
      </c>
      <c r="N14" s="76">
        <f t="shared" si="13"/>
        <v>502600</v>
      </c>
      <c r="O14" s="76">
        <f t="shared" si="13"/>
        <v>168</v>
      </c>
      <c r="P14" s="76">
        <f t="shared" si="13"/>
        <v>3460000</v>
      </c>
      <c r="Q14" s="76"/>
      <c r="R14" s="76"/>
      <c r="S14" s="76">
        <f t="shared" ref="S14:AA14" si="14">S45+S76+S107+S138</f>
        <v>72</v>
      </c>
      <c r="T14" s="76">
        <f t="shared" si="14"/>
        <v>1930000</v>
      </c>
      <c r="U14" s="76">
        <f t="shared" si="14"/>
        <v>94268</v>
      </c>
      <c r="V14" s="77">
        <f t="shared" si="14"/>
        <v>1456446</v>
      </c>
      <c r="W14" s="77">
        <f t="shared" si="14"/>
        <v>14066</v>
      </c>
      <c r="X14" s="77">
        <f t="shared" si="14"/>
        <v>0</v>
      </c>
      <c r="Y14" s="76">
        <f t="shared" si="14"/>
        <v>35107000</v>
      </c>
      <c r="Z14" s="76">
        <f t="shared" si="14"/>
        <v>0</v>
      </c>
      <c r="AA14" s="76">
        <f t="shared" si="14"/>
        <v>0</v>
      </c>
      <c r="AB14" s="61">
        <f>C15+E15+G15+I15+K15+M15+O15+Q15+S15+U15+X15+Z15</f>
        <v>2197</v>
      </c>
      <c r="AC14" s="61">
        <f>D15+F15+H15+J15+L15+N15+P15+R15+T15+V15+Y15+AA15</f>
        <v>4700710</v>
      </c>
      <c r="AD14" s="61">
        <f>AB14-G15-O15-X15</f>
        <v>138</v>
      </c>
      <c r="AE14" s="61">
        <f>AC14-H15-P15-Y15</f>
        <v>1446710</v>
      </c>
    </row>
    <row r="15" spans="1:31" x14ac:dyDescent="0.2">
      <c r="A15" s="11" t="s">
        <v>51</v>
      </c>
      <c r="B15" s="57" t="s">
        <v>4</v>
      </c>
      <c r="C15" s="75">
        <f t="shared" ref="C15:P15" si="15">C46+C77+C108+C139</f>
        <v>20</v>
      </c>
      <c r="D15" s="75">
        <f t="shared" si="15"/>
        <v>200000</v>
      </c>
      <c r="E15" s="75">
        <f t="shared" si="15"/>
        <v>0</v>
      </c>
      <c r="F15" s="75">
        <f t="shared" si="15"/>
        <v>0</v>
      </c>
      <c r="G15" s="75">
        <f t="shared" si="15"/>
        <v>0</v>
      </c>
      <c r="H15" s="75">
        <f t="shared" si="15"/>
        <v>0</v>
      </c>
      <c r="I15" s="75">
        <f t="shared" si="15"/>
        <v>86</v>
      </c>
      <c r="J15" s="75">
        <f t="shared" si="15"/>
        <v>136800</v>
      </c>
      <c r="K15" s="75">
        <f t="shared" si="15"/>
        <v>0</v>
      </c>
      <c r="L15" s="75">
        <f t="shared" si="15"/>
        <v>0</v>
      </c>
      <c r="M15" s="75">
        <f t="shared" si="15"/>
        <v>11</v>
      </c>
      <c r="N15" s="76">
        <f t="shared" si="15"/>
        <v>997710</v>
      </c>
      <c r="O15" s="76">
        <f t="shared" si="15"/>
        <v>80</v>
      </c>
      <c r="P15" s="76">
        <f t="shared" si="15"/>
        <v>1275000</v>
      </c>
      <c r="Q15" s="76"/>
      <c r="R15" s="76"/>
      <c r="S15" s="76">
        <f t="shared" ref="S15:AA15" si="16">S46+S77+S108+S139</f>
        <v>21</v>
      </c>
      <c r="T15" s="76">
        <f t="shared" si="16"/>
        <v>112200</v>
      </c>
      <c r="U15" s="76">
        <f t="shared" si="16"/>
        <v>0</v>
      </c>
      <c r="V15" s="77">
        <f t="shared" si="16"/>
        <v>0</v>
      </c>
      <c r="W15" s="77">
        <f t="shared" si="16"/>
        <v>1979</v>
      </c>
      <c r="X15" s="77">
        <f t="shared" si="16"/>
        <v>1979</v>
      </c>
      <c r="Y15" s="76">
        <f t="shared" si="16"/>
        <v>1979000</v>
      </c>
      <c r="Z15" s="76">
        <f t="shared" si="16"/>
        <v>0</v>
      </c>
      <c r="AA15" s="76">
        <f t="shared" si="16"/>
        <v>0</v>
      </c>
      <c r="AB15" s="61">
        <f t="shared" si="0"/>
        <v>11195</v>
      </c>
      <c r="AC15" s="61">
        <f t="shared" si="0"/>
        <v>11090550</v>
      </c>
      <c r="AD15" s="61">
        <f t="shared" si="1"/>
        <v>16</v>
      </c>
      <c r="AE15" s="61">
        <f t="shared" si="1"/>
        <v>80000</v>
      </c>
    </row>
    <row r="16" spans="1:31" x14ac:dyDescent="0.2">
      <c r="A16" s="11" t="s">
        <v>52</v>
      </c>
      <c r="B16" s="57" t="s">
        <v>5</v>
      </c>
      <c r="C16" s="75">
        <f t="shared" ref="C16:P16" si="17">C47+C78+C109+C140</f>
        <v>0</v>
      </c>
      <c r="D16" s="75">
        <f t="shared" si="17"/>
        <v>0</v>
      </c>
      <c r="E16" s="75">
        <f t="shared" si="17"/>
        <v>0</v>
      </c>
      <c r="F16" s="75">
        <f t="shared" si="17"/>
        <v>0</v>
      </c>
      <c r="G16" s="75">
        <f t="shared" si="17"/>
        <v>0</v>
      </c>
      <c r="H16" s="75">
        <f t="shared" si="17"/>
        <v>0</v>
      </c>
      <c r="I16" s="75">
        <f t="shared" si="17"/>
        <v>78</v>
      </c>
      <c r="J16" s="75">
        <f t="shared" si="17"/>
        <v>549234</v>
      </c>
      <c r="K16" s="75">
        <f t="shared" si="17"/>
        <v>0</v>
      </c>
      <c r="L16" s="75">
        <f t="shared" si="17"/>
        <v>0</v>
      </c>
      <c r="M16" s="75">
        <f t="shared" si="17"/>
        <v>0</v>
      </c>
      <c r="N16" s="76">
        <f t="shared" si="17"/>
        <v>0</v>
      </c>
      <c r="O16" s="76">
        <f t="shared" si="17"/>
        <v>58</v>
      </c>
      <c r="P16" s="76">
        <f t="shared" si="17"/>
        <v>1165800</v>
      </c>
      <c r="Q16" s="76"/>
      <c r="R16" s="76"/>
      <c r="S16" s="76">
        <f t="shared" ref="S16:AA16" si="18">S47+S78+S109+S140</f>
        <v>0</v>
      </c>
      <c r="T16" s="76">
        <f t="shared" si="18"/>
        <v>0</v>
      </c>
      <c r="U16" s="76">
        <f t="shared" si="18"/>
        <v>0</v>
      </c>
      <c r="V16" s="77">
        <f t="shared" si="18"/>
        <v>0</v>
      </c>
      <c r="W16" s="77">
        <f t="shared" si="18"/>
        <v>4525</v>
      </c>
      <c r="X16" s="77">
        <f t="shared" si="18"/>
        <v>4525</v>
      </c>
      <c r="Y16" s="76">
        <f t="shared" si="18"/>
        <v>5766000</v>
      </c>
      <c r="Z16" s="76">
        <f t="shared" si="18"/>
        <v>0</v>
      </c>
      <c r="AA16" s="76">
        <f t="shared" si="18"/>
        <v>0</v>
      </c>
      <c r="AB16" s="61">
        <f t="shared" si="0"/>
        <v>17402</v>
      </c>
      <c r="AC16" s="61">
        <f t="shared" si="0"/>
        <v>20927995</v>
      </c>
      <c r="AD16" s="61">
        <f t="shared" si="1"/>
        <v>313</v>
      </c>
      <c r="AE16" s="61">
        <f t="shared" si="1"/>
        <v>1140995</v>
      </c>
    </row>
    <row r="17" spans="1:31" x14ac:dyDescent="0.2">
      <c r="A17" s="11" t="s">
        <v>53</v>
      </c>
      <c r="B17" s="57" t="s">
        <v>6</v>
      </c>
      <c r="C17" s="75">
        <f t="shared" ref="C17:P17" si="19">C48+C79+C110+C141</f>
        <v>16</v>
      </c>
      <c r="D17" s="75">
        <f t="shared" si="19"/>
        <v>80000</v>
      </c>
      <c r="E17" s="75">
        <f t="shared" si="19"/>
        <v>0</v>
      </c>
      <c r="F17" s="75">
        <f t="shared" si="19"/>
        <v>0</v>
      </c>
      <c r="G17" s="75">
        <f t="shared" si="19"/>
        <v>0</v>
      </c>
      <c r="H17" s="75">
        <f t="shared" si="19"/>
        <v>0</v>
      </c>
      <c r="I17" s="75">
        <f t="shared" si="19"/>
        <v>0</v>
      </c>
      <c r="J17" s="75">
        <f t="shared" si="19"/>
        <v>0</v>
      </c>
      <c r="K17" s="75">
        <f t="shared" si="19"/>
        <v>0</v>
      </c>
      <c r="L17" s="75">
        <f t="shared" si="19"/>
        <v>0</v>
      </c>
      <c r="M17" s="75">
        <f t="shared" si="19"/>
        <v>0</v>
      </c>
      <c r="N17" s="76">
        <f t="shared" si="19"/>
        <v>0</v>
      </c>
      <c r="O17" s="76">
        <f t="shared" si="19"/>
        <v>136</v>
      </c>
      <c r="P17" s="76">
        <f t="shared" si="19"/>
        <v>2825600</v>
      </c>
      <c r="Q17" s="76"/>
      <c r="R17" s="76"/>
      <c r="S17" s="76">
        <f t="shared" ref="S17:AA17" si="20">S48+S79+S110+S141</f>
        <v>0</v>
      </c>
      <c r="T17" s="76">
        <f t="shared" si="20"/>
        <v>0</v>
      </c>
      <c r="U17" s="76">
        <f t="shared" si="20"/>
        <v>0</v>
      </c>
      <c r="V17" s="77">
        <f t="shared" si="20"/>
        <v>0</v>
      </c>
      <c r="W17" s="77">
        <f t="shared" si="20"/>
        <v>6515</v>
      </c>
      <c r="X17" s="77">
        <f t="shared" si="20"/>
        <v>11043</v>
      </c>
      <c r="Y17" s="76">
        <f t="shared" si="20"/>
        <v>8184950</v>
      </c>
      <c r="Z17" s="76">
        <f t="shared" si="20"/>
        <v>0</v>
      </c>
      <c r="AA17" s="76">
        <f t="shared" si="20"/>
        <v>0</v>
      </c>
      <c r="AB17" s="61">
        <f t="shared" si="0"/>
        <v>5308</v>
      </c>
      <c r="AC17" s="61">
        <f t="shared" si="0"/>
        <v>10450255</v>
      </c>
      <c r="AD17" s="61">
        <f t="shared" si="1"/>
        <v>374</v>
      </c>
      <c r="AE17" s="61">
        <f t="shared" si="1"/>
        <v>1943455</v>
      </c>
    </row>
    <row r="18" spans="1:31" x14ac:dyDescent="0.2">
      <c r="A18" s="11" t="s">
        <v>54</v>
      </c>
      <c r="B18" s="57" t="s">
        <v>7</v>
      </c>
      <c r="C18" s="75">
        <f t="shared" ref="C18:P18" si="21">C49+C80+C111+C142</f>
        <v>295</v>
      </c>
      <c r="D18" s="75">
        <f t="shared" si="21"/>
        <v>590000</v>
      </c>
      <c r="E18" s="75">
        <f t="shared" si="21"/>
        <v>0</v>
      </c>
      <c r="F18" s="75">
        <f t="shared" si="21"/>
        <v>0</v>
      </c>
      <c r="G18" s="75">
        <f t="shared" si="21"/>
        <v>0</v>
      </c>
      <c r="H18" s="75">
        <f t="shared" si="21"/>
        <v>0</v>
      </c>
      <c r="I18" s="75">
        <f t="shared" si="21"/>
        <v>0</v>
      </c>
      <c r="J18" s="75">
        <f t="shared" si="21"/>
        <v>0</v>
      </c>
      <c r="K18" s="75">
        <f t="shared" si="21"/>
        <v>0</v>
      </c>
      <c r="L18" s="75">
        <f t="shared" si="21"/>
        <v>0</v>
      </c>
      <c r="M18" s="75">
        <f t="shared" si="21"/>
        <v>18</v>
      </c>
      <c r="N18" s="76">
        <f t="shared" si="21"/>
        <v>550995</v>
      </c>
      <c r="O18" s="76">
        <f t="shared" si="21"/>
        <v>142</v>
      </c>
      <c r="P18" s="76">
        <f t="shared" si="21"/>
        <v>2840000</v>
      </c>
      <c r="Q18" s="76"/>
      <c r="R18" s="76"/>
      <c r="S18" s="76">
        <f t="shared" ref="S18:AA18" si="22">S49+S80+S111+S142</f>
        <v>0</v>
      </c>
      <c r="T18" s="76">
        <f t="shared" si="22"/>
        <v>0</v>
      </c>
      <c r="U18" s="76">
        <f t="shared" si="22"/>
        <v>0</v>
      </c>
      <c r="V18" s="77">
        <f t="shared" si="22"/>
        <v>0</v>
      </c>
      <c r="W18" s="77">
        <f t="shared" si="22"/>
        <v>16947</v>
      </c>
      <c r="X18" s="77">
        <f t="shared" si="22"/>
        <v>16947</v>
      </c>
      <c r="Y18" s="76">
        <f t="shared" si="22"/>
        <v>16947000</v>
      </c>
      <c r="Z18" s="76">
        <f t="shared" si="22"/>
        <v>0</v>
      </c>
      <c r="AA18" s="76">
        <f t="shared" si="22"/>
        <v>0</v>
      </c>
      <c r="AB18" s="61">
        <f t="shared" si="0"/>
        <v>14112</v>
      </c>
      <c r="AC18" s="61">
        <f t="shared" si="0"/>
        <v>11003380</v>
      </c>
      <c r="AD18" s="61">
        <f t="shared" si="1"/>
        <v>73</v>
      </c>
      <c r="AE18" s="61">
        <f t="shared" si="1"/>
        <v>1926660</v>
      </c>
    </row>
    <row r="19" spans="1:31" x14ac:dyDescent="0.2">
      <c r="A19" s="11" t="s">
        <v>55</v>
      </c>
      <c r="B19" s="57" t="s">
        <v>8</v>
      </c>
      <c r="C19" s="75">
        <f t="shared" ref="C19:P19" si="23">C50+C81+C112+C143</f>
        <v>8</v>
      </c>
      <c r="D19" s="75">
        <f t="shared" si="23"/>
        <v>80000</v>
      </c>
      <c r="E19" s="75">
        <f t="shared" si="23"/>
        <v>0</v>
      </c>
      <c r="F19" s="75">
        <f t="shared" si="23"/>
        <v>0</v>
      </c>
      <c r="G19" s="75">
        <f t="shared" si="23"/>
        <v>1</v>
      </c>
      <c r="H19" s="75">
        <f t="shared" si="23"/>
        <v>9000</v>
      </c>
      <c r="I19" s="75">
        <f t="shared" si="23"/>
        <v>349</v>
      </c>
      <c r="J19" s="75">
        <f t="shared" si="23"/>
        <v>174500</v>
      </c>
      <c r="K19" s="75">
        <f t="shared" si="23"/>
        <v>0</v>
      </c>
      <c r="L19" s="75">
        <f t="shared" si="23"/>
        <v>0</v>
      </c>
      <c r="M19" s="75">
        <f t="shared" si="23"/>
        <v>17</v>
      </c>
      <c r="N19" s="76">
        <f t="shared" si="23"/>
        <v>1688955</v>
      </c>
      <c r="O19" s="76">
        <f t="shared" si="23"/>
        <v>117</v>
      </c>
      <c r="P19" s="76">
        <f t="shared" si="23"/>
        <v>3491000</v>
      </c>
      <c r="Q19" s="76"/>
      <c r="R19" s="76"/>
      <c r="S19" s="76">
        <f t="shared" ref="S19:AA19" si="24">S50+S81+S112+S143</f>
        <v>0</v>
      </c>
      <c r="T19" s="76">
        <f t="shared" si="24"/>
        <v>0</v>
      </c>
      <c r="U19" s="76">
        <f t="shared" si="24"/>
        <v>0</v>
      </c>
      <c r="V19" s="77">
        <f t="shared" si="24"/>
        <v>0</v>
      </c>
      <c r="W19" s="77">
        <f t="shared" si="24"/>
        <v>4816</v>
      </c>
      <c r="X19" s="77">
        <f t="shared" si="24"/>
        <v>4816</v>
      </c>
      <c r="Y19" s="76">
        <f t="shared" si="24"/>
        <v>5006800</v>
      </c>
      <c r="Z19" s="76">
        <f t="shared" si="24"/>
        <v>0</v>
      </c>
      <c r="AA19" s="76">
        <f t="shared" si="24"/>
        <v>0</v>
      </c>
      <c r="AB19" s="61">
        <f t="shared" si="0"/>
        <v>1813</v>
      </c>
      <c r="AC19" s="61">
        <f t="shared" si="0"/>
        <v>3118000</v>
      </c>
      <c r="AD19" s="61">
        <f t="shared" si="1"/>
        <v>11</v>
      </c>
      <c r="AE19" s="61">
        <f t="shared" si="1"/>
        <v>66000</v>
      </c>
    </row>
    <row r="20" spans="1:31" x14ac:dyDescent="0.2">
      <c r="A20" s="11" t="s">
        <v>56</v>
      </c>
      <c r="B20" s="57" t="s">
        <v>9</v>
      </c>
      <c r="C20" s="75">
        <f t="shared" ref="C20:P20" si="25">C51+C82+C113+C144</f>
        <v>55</v>
      </c>
      <c r="D20" s="75">
        <f t="shared" si="25"/>
        <v>275000</v>
      </c>
      <c r="E20" s="75">
        <f t="shared" si="25"/>
        <v>0</v>
      </c>
      <c r="F20" s="75">
        <f t="shared" si="25"/>
        <v>0</v>
      </c>
      <c r="G20" s="75">
        <f t="shared" si="25"/>
        <v>0</v>
      </c>
      <c r="H20" s="75">
        <f t="shared" si="25"/>
        <v>0</v>
      </c>
      <c r="I20" s="75">
        <f t="shared" si="25"/>
        <v>0</v>
      </c>
      <c r="J20" s="75">
        <f t="shared" si="25"/>
        <v>0</v>
      </c>
      <c r="K20" s="75">
        <f t="shared" si="25"/>
        <v>0</v>
      </c>
      <c r="L20" s="75">
        <f t="shared" si="25"/>
        <v>0</v>
      </c>
      <c r="M20" s="75">
        <f t="shared" si="25"/>
        <v>18</v>
      </c>
      <c r="N20" s="76">
        <f t="shared" si="25"/>
        <v>1651660</v>
      </c>
      <c r="O20" s="76">
        <f t="shared" si="25"/>
        <v>197</v>
      </c>
      <c r="P20" s="76">
        <f t="shared" si="25"/>
        <v>2475000</v>
      </c>
      <c r="Q20" s="76"/>
      <c r="R20" s="76"/>
      <c r="S20" s="76">
        <f t="shared" ref="S20:AA20" si="26">S51+S82+S113+S144</f>
        <v>0</v>
      </c>
      <c r="T20" s="76">
        <f t="shared" si="26"/>
        <v>0</v>
      </c>
      <c r="U20" s="76">
        <f t="shared" si="26"/>
        <v>0</v>
      </c>
      <c r="V20" s="77">
        <f t="shared" si="26"/>
        <v>0</v>
      </c>
      <c r="W20" s="77">
        <f t="shared" si="26"/>
        <v>7016</v>
      </c>
      <c r="X20" s="77">
        <f t="shared" si="26"/>
        <v>13842</v>
      </c>
      <c r="Y20" s="76">
        <f t="shared" si="26"/>
        <v>6601720</v>
      </c>
      <c r="Z20" s="76">
        <f t="shared" si="26"/>
        <v>0</v>
      </c>
      <c r="AA20" s="76">
        <f t="shared" si="26"/>
        <v>0</v>
      </c>
      <c r="AB20" s="61">
        <f t="shared" si="0"/>
        <v>49526</v>
      </c>
      <c r="AC20" s="61">
        <f t="shared" si="0"/>
        <v>12341200</v>
      </c>
      <c r="AD20" s="61">
        <f t="shared" si="1"/>
        <v>55</v>
      </c>
      <c r="AE20" s="61">
        <f t="shared" si="1"/>
        <v>441700</v>
      </c>
    </row>
    <row r="21" spans="1:31" x14ac:dyDescent="0.2">
      <c r="A21" s="11" t="s">
        <v>57</v>
      </c>
      <c r="B21" s="57" t="s">
        <v>10</v>
      </c>
      <c r="C21" s="75">
        <f t="shared" ref="C21:P21" si="27">C52+C83+C114+C145</f>
        <v>11</v>
      </c>
      <c r="D21" s="75">
        <f t="shared" si="27"/>
        <v>66000</v>
      </c>
      <c r="E21" s="75">
        <f t="shared" si="27"/>
        <v>0</v>
      </c>
      <c r="F21" s="75">
        <f t="shared" si="27"/>
        <v>0</v>
      </c>
      <c r="G21" s="75">
        <f t="shared" si="27"/>
        <v>0</v>
      </c>
      <c r="H21" s="75">
        <f t="shared" si="27"/>
        <v>0</v>
      </c>
      <c r="I21" s="75">
        <f t="shared" si="27"/>
        <v>0</v>
      </c>
      <c r="J21" s="75">
        <f t="shared" si="27"/>
        <v>0</v>
      </c>
      <c r="K21" s="75">
        <f t="shared" si="27"/>
        <v>0</v>
      </c>
      <c r="L21" s="75">
        <f t="shared" si="27"/>
        <v>0</v>
      </c>
      <c r="M21" s="75">
        <f t="shared" si="27"/>
        <v>0</v>
      </c>
      <c r="N21" s="76">
        <f t="shared" si="27"/>
        <v>0</v>
      </c>
      <c r="O21" s="76">
        <f t="shared" si="27"/>
        <v>105</v>
      </c>
      <c r="P21" s="76">
        <f t="shared" si="27"/>
        <v>1103000</v>
      </c>
      <c r="Q21" s="76"/>
      <c r="R21" s="76"/>
      <c r="S21" s="76">
        <f t="shared" ref="S21:AA21" si="28">S52+S83+S114+S145</f>
        <v>0</v>
      </c>
      <c r="T21" s="76">
        <f t="shared" si="28"/>
        <v>0</v>
      </c>
      <c r="U21" s="76">
        <f t="shared" si="28"/>
        <v>0</v>
      </c>
      <c r="V21" s="77">
        <f t="shared" si="28"/>
        <v>0</v>
      </c>
      <c r="W21" s="77">
        <f t="shared" si="28"/>
        <v>1697</v>
      </c>
      <c r="X21" s="77">
        <f t="shared" si="28"/>
        <v>1697</v>
      </c>
      <c r="Y21" s="76">
        <f t="shared" si="28"/>
        <v>1949000</v>
      </c>
      <c r="Z21" s="76">
        <f t="shared" si="28"/>
        <v>0</v>
      </c>
      <c r="AA21" s="76">
        <f t="shared" si="28"/>
        <v>0</v>
      </c>
      <c r="AB21" s="61">
        <f t="shared" si="0"/>
        <v>459</v>
      </c>
      <c r="AC21" s="61">
        <f t="shared" si="0"/>
        <v>2463850</v>
      </c>
      <c r="AD21" s="61">
        <f t="shared" si="1"/>
        <v>437</v>
      </c>
      <c r="AE21" s="61">
        <f t="shared" si="1"/>
        <v>2023850</v>
      </c>
    </row>
    <row r="22" spans="1:31" x14ac:dyDescent="0.2">
      <c r="A22" s="11" t="s">
        <v>58</v>
      </c>
      <c r="B22" s="57" t="s">
        <v>11</v>
      </c>
      <c r="C22" s="75">
        <f t="shared" ref="C22:P22" si="29">C53+C84+C115+C146</f>
        <v>40</v>
      </c>
      <c r="D22" s="75">
        <f t="shared" si="29"/>
        <v>200000</v>
      </c>
      <c r="E22" s="75">
        <f t="shared" si="29"/>
        <v>0</v>
      </c>
      <c r="F22" s="75">
        <f t="shared" si="29"/>
        <v>0</v>
      </c>
      <c r="G22" s="75">
        <f t="shared" si="29"/>
        <v>0</v>
      </c>
      <c r="H22" s="75">
        <f t="shared" si="29"/>
        <v>0</v>
      </c>
      <c r="I22" s="75">
        <f t="shared" si="29"/>
        <v>0</v>
      </c>
      <c r="J22" s="75">
        <f t="shared" si="29"/>
        <v>0</v>
      </c>
      <c r="K22" s="75">
        <f t="shared" si="29"/>
        <v>0</v>
      </c>
      <c r="L22" s="75">
        <f t="shared" si="29"/>
        <v>0</v>
      </c>
      <c r="M22" s="75">
        <f t="shared" si="29"/>
        <v>5</v>
      </c>
      <c r="N22" s="76">
        <f t="shared" si="29"/>
        <v>141700</v>
      </c>
      <c r="O22" s="76">
        <f t="shared" si="29"/>
        <v>143</v>
      </c>
      <c r="P22" s="76">
        <f t="shared" si="29"/>
        <v>1175500</v>
      </c>
      <c r="Q22" s="76"/>
      <c r="R22" s="76"/>
      <c r="S22" s="76">
        <f t="shared" ref="S22:AA22" si="30">S53+S84+S115+S146</f>
        <v>10</v>
      </c>
      <c r="T22" s="76">
        <f t="shared" si="30"/>
        <v>100000</v>
      </c>
      <c r="U22" s="76">
        <f t="shared" si="30"/>
        <v>0</v>
      </c>
      <c r="V22" s="77">
        <f t="shared" si="30"/>
        <v>0</v>
      </c>
      <c r="W22" s="77">
        <f t="shared" si="30"/>
        <v>20420</v>
      </c>
      <c r="X22" s="77">
        <f t="shared" si="30"/>
        <v>49328</v>
      </c>
      <c r="Y22" s="76">
        <f t="shared" si="30"/>
        <v>10724000</v>
      </c>
      <c r="Z22" s="76">
        <f t="shared" si="30"/>
        <v>0</v>
      </c>
      <c r="AA22" s="76">
        <f t="shared" si="30"/>
        <v>0</v>
      </c>
      <c r="AB22" s="61">
        <f t="shared" si="0"/>
        <v>10205</v>
      </c>
      <c r="AC22" s="61">
        <f t="shared" si="0"/>
        <v>11625591</v>
      </c>
      <c r="AD22" s="61">
        <f t="shared" si="1"/>
        <v>237</v>
      </c>
      <c r="AE22" s="61">
        <f t="shared" si="1"/>
        <v>1055430</v>
      </c>
    </row>
    <row r="23" spans="1:31" x14ac:dyDescent="0.2">
      <c r="A23" s="11" t="s">
        <v>59</v>
      </c>
      <c r="B23" s="57" t="s">
        <v>12</v>
      </c>
      <c r="C23" s="75">
        <f t="shared" ref="C23:P23" si="31">C54+C85+C116+C147</f>
        <v>41</v>
      </c>
      <c r="D23" s="75">
        <f t="shared" si="31"/>
        <v>205000</v>
      </c>
      <c r="E23" s="75">
        <f t="shared" si="31"/>
        <v>0</v>
      </c>
      <c r="F23" s="75">
        <f t="shared" si="31"/>
        <v>0</v>
      </c>
      <c r="G23" s="75">
        <f t="shared" si="31"/>
        <v>0</v>
      </c>
      <c r="H23" s="75">
        <f t="shared" si="31"/>
        <v>0</v>
      </c>
      <c r="I23" s="75">
        <f t="shared" si="31"/>
        <v>387</v>
      </c>
      <c r="J23" s="75">
        <f t="shared" si="31"/>
        <v>952850</v>
      </c>
      <c r="K23" s="75">
        <f t="shared" si="31"/>
        <v>0</v>
      </c>
      <c r="L23" s="75">
        <f t="shared" si="31"/>
        <v>0</v>
      </c>
      <c r="M23" s="75">
        <f t="shared" si="31"/>
        <v>9</v>
      </c>
      <c r="N23" s="76">
        <f t="shared" si="31"/>
        <v>866000</v>
      </c>
      <c r="O23" s="76">
        <f t="shared" si="31"/>
        <v>22</v>
      </c>
      <c r="P23" s="76">
        <f t="shared" si="31"/>
        <v>440000</v>
      </c>
      <c r="Q23" s="76"/>
      <c r="R23" s="76"/>
      <c r="S23" s="76">
        <f t="shared" ref="S23:AA23" si="32">S54+S85+S116+S147</f>
        <v>0</v>
      </c>
      <c r="T23" s="76">
        <f t="shared" si="32"/>
        <v>0</v>
      </c>
      <c r="U23" s="76">
        <f t="shared" si="32"/>
        <v>0</v>
      </c>
      <c r="V23" s="77">
        <f t="shared" si="32"/>
        <v>0</v>
      </c>
      <c r="W23" s="77">
        <f t="shared" si="32"/>
        <v>0</v>
      </c>
      <c r="X23" s="77">
        <f t="shared" si="32"/>
        <v>0</v>
      </c>
      <c r="Y23" s="76">
        <f t="shared" si="32"/>
        <v>0</v>
      </c>
      <c r="Z23" s="76">
        <f t="shared" si="32"/>
        <v>0</v>
      </c>
      <c r="AA23" s="76">
        <f t="shared" si="32"/>
        <v>0</v>
      </c>
      <c r="AB23" s="61">
        <f t="shared" si="0"/>
        <v>9</v>
      </c>
      <c r="AC23" s="61">
        <f t="shared" si="0"/>
        <v>190000</v>
      </c>
      <c r="AD23" s="61">
        <f t="shared" si="1"/>
        <v>9</v>
      </c>
      <c r="AE23" s="61">
        <f t="shared" si="1"/>
        <v>190000</v>
      </c>
    </row>
    <row r="24" spans="1:31" x14ac:dyDescent="0.2">
      <c r="A24" s="11" t="s">
        <v>60</v>
      </c>
      <c r="B24" s="57" t="s">
        <v>13</v>
      </c>
      <c r="C24" s="75">
        <f t="shared" ref="C24:P24" si="33">C55+C86+C117+C148</f>
        <v>79</v>
      </c>
      <c r="D24" s="75">
        <f t="shared" si="33"/>
        <v>395000</v>
      </c>
      <c r="E24" s="75">
        <f t="shared" si="33"/>
        <v>0</v>
      </c>
      <c r="F24" s="75">
        <f t="shared" si="33"/>
        <v>0</v>
      </c>
      <c r="G24" s="75">
        <f t="shared" si="33"/>
        <v>0</v>
      </c>
      <c r="H24" s="75">
        <f t="shared" si="33"/>
        <v>0</v>
      </c>
      <c r="I24" s="75">
        <f t="shared" si="33"/>
        <v>0</v>
      </c>
      <c r="J24" s="75">
        <f t="shared" si="33"/>
        <v>0</v>
      </c>
      <c r="K24" s="75">
        <f t="shared" si="33"/>
        <v>0</v>
      </c>
      <c r="L24" s="75">
        <f t="shared" si="33"/>
        <v>0</v>
      </c>
      <c r="M24" s="75">
        <f t="shared" si="33"/>
        <v>6</v>
      </c>
      <c r="N24" s="75">
        <f t="shared" si="33"/>
        <v>398930</v>
      </c>
      <c r="O24" s="76">
        <f t="shared" si="33"/>
        <v>141</v>
      </c>
      <c r="P24" s="76">
        <f t="shared" si="33"/>
        <v>2707361</v>
      </c>
      <c r="Q24" s="76"/>
      <c r="R24" s="76"/>
      <c r="S24" s="76">
        <f t="shared" ref="S24:AA24" si="34">S55+S86+S117+S148</f>
        <v>0</v>
      </c>
      <c r="T24" s="76">
        <f t="shared" si="34"/>
        <v>0</v>
      </c>
      <c r="U24" s="76">
        <f t="shared" si="34"/>
        <v>0</v>
      </c>
      <c r="V24" s="77">
        <f t="shared" si="34"/>
        <v>0</v>
      </c>
      <c r="W24" s="77">
        <f t="shared" si="34"/>
        <v>9827</v>
      </c>
      <c r="X24" s="77">
        <f t="shared" si="34"/>
        <v>9827</v>
      </c>
      <c r="Y24" s="76">
        <f t="shared" si="34"/>
        <v>7862800</v>
      </c>
      <c r="Z24" s="76">
        <f t="shared" si="34"/>
        <v>152</v>
      </c>
      <c r="AA24" s="76">
        <f t="shared" si="34"/>
        <v>261500</v>
      </c>
      <c r="AB24" s="61">
        <f t="shared" si="0"/>
        <v>14433</v>
      </c>
      <c r="AC24" s="61">
        <f t="shared" si="0"/>
        <v>29909520</v>
      </c>
      <c r="AD24" s="61">
        <f t="shared" si="1"/>
        <v>8</v>
      </c>
      <c r="AE24" s="61">
        <f t="shared" si="1"/>
        <v>69000</v>
      </c>
    </row>
    <row r="25" spans="1:31" x14ac:dyDescent="0.2">
      <c r="A25" s="11" t="s">
        <v>61</v>
      </c>
      <c r="B25" s="57" t="s">
        <v>14</v>
      </c>
      <c r="C25" s="75">
        <f t="shared" ref="C25:P25" si="35">C56+C87+C118+C149</f>
        <v>0</v>
      </c>
      <c r="D25" s="75">
        <f t="shared" si="35"/>
        <v>0</v>
      </c>
      <c r="E25" s="75">
        <f t="shared" si="35"/>
        <v>0</v>
      </c>
      <c r="F25" s="75">
        <f t="shared" si="35"/>
        <v>0</v>
      </c>
      <c r="G25" s="75">
        <f t="shared" si="35"/>
        <v>0</v>
      </c>
      <c r="H25" s="75">
        <f t="shared" si="35"/>
        <v>0</v>
      </c>
      <c r="I25" s="75">
        <f t="shared" si="35"/>
        <v>0</v>
      </c>
      <c r="J25" s="75">
        <f t="shared" si="35"/>
        <v>0</v>
      </c>
      <c r="K25" s="75">
        <f t="shared" si="35"/>
        <v>0</v>
      </c>
      <c r="L25" s="75">
        <f t="shared" si="35"/>
        <v>0</v>
      </c>
      <c r="M25" s="75">
        <f t="shared" si="35"/>
        <v>2</v>
      </c>
      <c r="N25" s="76">
        <f t="shared" si="35"/>
        <v>120000</v>
      </c>
      <c r="O25" s="76">
        <f t="shared" si="35"/>
        <v>0</v>
      </c>
      <c r="P25" s="76">
        <f t="shared" si="35"/>
        <v>0</v>
      </c>
      <c r="Q25" s="76"/>
      <c r="R25" s="76"/>
      <c r="S25" s="76">
        <f t="shared" ref="S25:AA25" si="36">S56+S87+S118+S149</f>
        <v>7</v>
      </c>
      <c r="T25" s="76">
        <f t="shared" si="36"/>
        <v>70000</v>
      </c>
      <c r="U25" s="76">
        <f t="shared" si="36"/>
        <v>0</v>
      </c>
      <c r="V25" s="77">
        <f t="shared" si="36"/>
        <v>0</v>
      </c>
      <c r="W25" s="77">
        <f t="shared" si="36"/>
        <v>0</v>
      </c>
      <c r="X25" s="77">
        <f t="shared" si="36"/>
        <v>0</v>
      </c>
      <c r="Y25" s="76">
        <f t="shared" si="36"/>
        <v>0</v>
      </c>
      <c r="Z25" s="76">
        <f t="shared" si="36"/>
        <v>0</v>
      </c>
      <c r="AA25" s="76">
        <f t="shared" si="36"/>
        <v>0</v>
      </c>
      <c r="AB25" s="61">
        <f t="shared" si="0"/>
        <v>11813</v>
      </c>
      <c r="AC25" s="61">
        <f t="shared" si="0"/>
        <v>31886300</v>
      </c>
      <c r="AD25" s="61">
        <f t="shared" si="1"/>
        <v>436</v>
      </c>
      <c r="AE25" s="61">
        <f t="shared" si="1"/>
        <v>1610200</v>
      </c>
    </row>
    <row r="26" spans="1:31" x14ac:dyDescent="0.2">
      <c r="A26" s="11" t="s">
        <v>62</v>
      </c>
      <c r="B26" s="57" t="s">
        <v>15</v>
      </c>
      <c r="C26" s="75">
        <f t="shared" ref="C26:P26" si="37">C57+C88+C119+C150</f>
        <v>7</v>
      </c>
      <c r="D26" s="75">
        <f t="shared" si="37"/>
        <v>60000</v>
      </c>
      <c r="E26" s="75">
        <f t="shared" si="37"/>
        <v>1</v>
      </c>
      <c r="F26" s="75">
        <f t="shared" si="37"/>
        <v>9000</v>
      </c>
      <c r="G26" s="75">
        <f t="shared" si="37"/>
        <v>1653</v>
      </c>
      <c r="H26" s="75">
        <f t="shared" si="37"/>
        <v>3906200</v>
      </c>
      <c r="I26" s="75">
        <f t="shared" si="37"/>
        <v>0</v>
      </c>
      <c r="J26" s="75">
        <f t="shared" si="37"/>
        <v>0</v>
      </c>
      <c r="K26" s="75">
        <f t="shared" si="37"/>
        <v>0</v>
      </c>
      <c r="L26" s="75">
        <f t="shared" si="37"/>
        <v>0</v>
      </c>
      <c r="M26" s="75">
        <f t="shared" si="37"/>
        <v>0</v>
      </c>
      <c r="N26" s="76">
        <f t="shared" si="37"/>
        <v>0</v>
      </c>
      <c r="O26" s="76">
        <f t="shared" si="37"/>
        <v>106</v>
      </c>
      <c r="P26" s="76">
        <f t="shared" si="37"/>
        <v>2639320</v>
      </c>
      <c r="Q26" s="76"/>
      <c r="R26" s="76"/>
      <c r="S26" s="76">
        <f t="shared" ref="S26:AA26" si="38">S57+S88+S119+S150</f>
        <v>0</v>
      </c>
      <c r="T26" s="76">
        <f t="shared" si="38"/>
        <v>0</v>
      </c>
      <c r="U26" s="76">
        <f t="shared" si="38"/>
        <v>0</v>
      </c>
      <c r="V26" s="77">
        <f t="shared" si="38"/>
        <v>0</v>
      </c>
      <c r="W26" s="77">
        <f t="shared" si="38"/>
        <v>8469</v>
      </c>
      <c r="X26" s="77">
        <f t="shared" si="38"/>
        <v>12666</v>
      </c>
      <c r="Y26" s="76">
        <f t="shared" si="38"/>
        <v>23295000</v>
      </c>
      <c r="Z26" s="76">
        <f t="shared" si="38"/>
        <v>0</v>
      </c>
      <c r="AA26" s="76">
        <f t="shared" si="38"/>
        <v>0</v>
      </c>
      <c r="AB26" s="61">
        <f t="shared" si="0"/>
        <v>7793</v>
      </c>
      <c r="AC26" s="61">
        <f t="shared" si="0"/>
        <v>11167970</v>
      </c>
      <c r="AD26" s="61">
        <f t="shared" si="1"/>
        <v>27</v>
      </c>
      <c r="AE26" s="61">
        <f t="shared" si="1"/>
        <v>192000</v>
      </c>
    </row>
    <row r="27" spans="1:31" x14ac:dyDescent="0.2">
      <c r="A27" s="11" t="s">
        <v>63</v>
      </c>
      <c r="B27" s="57" t="s">
        <v>16</v>
      </c>
      <c r="C27" s="75">
        <f t="shared" ref="C27:P27" si="39">C58+C89+C120+C151</f>
        <v>10</v>
      </c>
      <c r="D27" s="75">
        <f t="shared" si="39"/>
        <v>200000</v>
      </c>
      <c r="E27" s="75">
        <f t="shared" si="39"/>
        <v>42</v>
      </c>
      <c r="F27" s="75">
        <f t="shared" si="39"/>
        <v>63000</v>
      </c>
      <c r="G27" s="75">
        <f t="shared" si="39"/>
        <v>2577</v>
      </c>
      <c r="H27" s="75">
        <f t="shared" si="39"/>
        <v>27082000</v>
      </c>
      <c r="I27" s="75">
        <f t="shared" si="39"/>
        <v>377</v>
      </c>
      <c r="J27" s="75">
        <f t="shared" si="39"/>
        <v>928500</v>
      </c>
      <c r="K27" s="75">
        <f t="shared" si="39"/>
        <v>0</v>
      </c>
      <c r="L27" s="75">
        <f t="shared" si="39"/>
        <v>0</v>
      </c>
      <c r="M27" s="75">
        <f t="shared" si="39"/>
        <v>7</v>
      </c>
      <c r="N27" s="76">
        <f t="shared" si="39"/>
        <v>418700</v>
      </c>
      <c r="O27" s="76">
        <f t="shared" si="39"/>
        <v>67</v>
      </c>
      <c r="P27" s="76">
        <f t="shared" si="39"/>
        <v>1955800</v>
      </c>
      <c r="Q27" s="76"/>
      <c r="R27" s="76"/>
      <c r="S27" s="76">
        <f t="shared" ref="S27:AA27" si="40">S58+S89+S120+S151</f>
        <v>0</v>
      </c>
      <c r="T27" s="76">
        <f t="shared" si="40"/>
        <v>0</v>
      </c>
      <c r="U27" s="76">
        <f t="shared" si="40"/>
        <v>0</v>
      </c>
      <c r="V27" s="77">
        <f t="shared" si="40"/>
        <v>0</v>
      </c>
      <c r="W27" s="77">
        <f t="shared" si="40"/>
        <v>3424</v>
      </c>
      <c r="X27" s="77">
        <f t="shared" si="40"/>
        <v>8733</v>
      </c>
      <c r="Y27" s="76">
        <f t="shared" si="40"/>
        <v>1238300</v>
      </c>
      <c r="Z27" s="76">
        <f t="shared" si="40"/>
        <v>0</v>
      </c>
      <c r="AA27" s="76">
        <f t="shared" si="40"/>
        <v>0</v>
      </c>
      <c r="AB27" s="61" t="e">
        <f>#REF!+#REF!+#REF!+#REF!+#REF!+#REF!+#REF!+#REF!+#REF!+#REF!+#REF!+#REF!</f>
        <v>#REF!</v>
      </c>
      <c r="AC27" s="61" t="e">
        <f>#REF!+#REF!+#REF!+#REF!+#REF!+#REF!+#REF!+#REF!+#REF!+#REF!+#REF!+#REF!</f>
        <v>#REF!</v>
      </c>
      <c r="AD27" s="61" t="e">
        <f>AB27-#REF!-#REF!-#REF!</f>
        <v>#REF!</v>
      </c>
      <c r="AE27" s="61" t="e">
        <f>AC27-#REF!-#REF!-#REF!</f>
        <v>#REF!</v>
      </c>
    </row>
    <row r="28" spans="1:31" x14ac:dyDescent="0.2">
      <c r="A28" s="11" t="s">
        <v>64</v>
      </c>
      <c r="B28" s="57" t="s">
        <v>17</v>
      </c>
      <c r="C28" s="75">
        <f t="shared" ref="C28:P28" si="41">C59+C90+C121+C152</f>
        <v>27</v>
      </c>
      <c r="D28" s="75">
        <f t="shared" si="41"/>
        <v>192000</v>
      </c>
      <c r="E28" s="75">
        <f t="shared" si="41"/>
        <v>0</v>
      </c>
      <c r="F28" s="75">
        <f t="shared" si="41"/>
        <v>0</v>
      </c>
      <c r="G28" s="75">
        <f t="shared" si="41"/>
        <v>0</v>
      </c>
      <c r="H28" s="75">
        <f t="shared" si="41"/>
        <v>0</v>
      </c>
      <c r="I28" s="75">
        <f t="shared" si="41"/>
        <v>0</v>
      </c>
      <c r="J28" s="75">
        <f t="shared" si="41"/>
        <v>0</v>
      </c>
      <c r="K28" s="75">
        <f t="shared" si="41"/>
        <v>0</v>
      </c>
      <c r="L28" s="75">
        <f t="shared" si="41"/>
        <v>0</v>
      </c>
      <c r="M28" s="75">
        <f t="shared" si="41"/>
        <v>0</v>
      </c>
      <c r="N28" s="76">
        <f t="shared" si="41"/>
        <v>0</v>
      </c>
      <c r="O28" s="76">
        <f t="shared" si="41"/>
        <v>56</v>
      </c>
      <c r="P28" s="76">
        <f t="shared" si="41"/>
        <v>407000</v>
      </c>
      <c r="Q28" s="76"/>
      <c r="R28" s="76"/>
      <c r="S28" s="76">
        <f t="shared" ref="S28:AA28" si="42">S59+S90+S121+S152</f>
        <v>0</v>
      </c>
      <c r="T28" s="76">
        <f t="shared" si="42"/>
        <v>0</v>
      </c>
      <c r="U28" s="76">
        <f t="shared" si="42"/>
        <v>0</v>
      </c>
      <c r="V28" s="77">
        <f t="shared" si="42"/>
        <v>0</v>
      </c>
      <c r="W28" s="77">
        <f t="shared" si="42"/>
        <v>3829</v>
      </c>
      <c r="X28" s="77">
        <f t="shared" si="42"/>
        <v>7710</v>
      </c>
      <c r="Y28" s="76">
        <f t="shared" si="42"/>
        <v>10568970</v>
      </c>
      <c r="Z28" s="76">
        <f t="shared" si="42"/>
        <v>0</v>
      </c>
      <c r="AA28" s="76">
        <f t="shared" si="42"/>
        <v>0</v>
      </c>
      <c r="AB28" s="61">
        <f>C29+E29+G29+I29+K29+M29+O29+Q29+S29+U29+X29+Z29</f>
        <v>535</v>
      </c>
      <c r="AC28" s="61">
        <f>D29+F29+H29+J29+L29+N29+P29+R29+T29+V29+Y29+AA29</f>
        <v>1625000</v>
      </c>
      <c r="AD28" s="61">
        <f>AB28-G29-O29-X29</f>
        <v>0</v>
      </c>
      <c r="AE28" s="61">
        <f>AC28-H29-P29-Y29</f>
        <v>0</v>
      </c>
    </row>
    <row r="29" spans="1:31" x14ac:dyDescent="0.2">
      <c r="A29" s="11" t="s">
        <v>65</v>
      </c>
      <c r="B29" s="57" t="s">
        <v>18</v>
      </c>
      <c r="C29" s="75">
        <f t="shared" ref="C29:P29" si="43">C60+C91+C122+C153</f>
        <v>0</v>
      </c>
      <c r="D29" s="75">
        <f t="shared" si="43"/>
        <v>0</v>
      </c>
      <c r="E29" s="75">
        <f t="shared" si="43"/>
        <v>0</v>
      </c>
      <c r="F29" s="75">
        <f t="shared" si="43"/>
        <v>0</v>
      </c>
      <c r="G29" s="75">
        <f t="shared" si="43"/>
        <v>0</v>
      </c>
      <c r="H29" s="75">
        <f t="shared" si="43"/>
        <v>0</v>
      </c>
      <c r="I29" s="75">
        <f t="shared" si="43"/>
        <v>0</v>
      </c>
      <c r="J29" s="75">
        <f t="shared" si="43"/>
        <v>0</v>
      </c>
      <c r="K29" s="75">
        <f t="shared" si="43"/>
        <v>0</v>
      </c>
      <c r="L29" s="75">
        <f t="shared" si="43"/>
        <v>0</v>
      </c>
      <c r="M29" s="75">
        <f t="shared" si="43"/>
        <v>0</v>
      </c>
      <c r="N29" s="76">
        <f t="shared" si="43"/>
        <v>0</v>
      </c>
      <c r="O29" s="76">
        <f t="shared" si="43"/>
        <v>0</v>
      </c>
      <c r="P29" s="76">
        <f t="shared" si="43"/>
        <v>0</v>
      </c>
      <c r="Q29" s="75"/>
      <c r="R29" s="75"/>
      <c r="S29" s="76">
        <f t="shared" ref="S29:AA29" si="44">S60+S91+S122+S153</f>
        <v>0</v>
      </c>
      <c r="T29" s="76">
        <f t="shared" si="44"/>
        <v>0</v>
      </c>
      <c r="U29" s="76">
        <f t="shared" si="44"/>
        <v>0</v>
      </c>
      <c r="V29" s="77">
        <f t="shared" si="44"/>
        <v>0</v>
      </c>
      <c r="W29" s="77">
        <f t="shared" si="44"/>
        <v>535</v>
      </c>
      <c r="X29" s="77">
        <f t="shared" si="44"/>
        <v>535</v>
      </c>
      <c r="Y29" s="76">
        <f t="shared" si="44"/>
        <v>1625000</v>
      </c>
      <c r="Z29" s="76">
        <f t="shared" si="44"/>
        <v>0</v>
      </c>
      <c r="AA29" s="76">
        <f t="shared" si="44"/>
        <v>0</v>
      </c>
      <c r="AB29" s="61">
        <f t="shared" si="0"/>
        <v>0</v>
      </c>
      <c r="AC29" s="61">
        <f t="shared" si="0"/>
        <v>0</v>
      </c>
      <c r="AD29" s="61">
        <f t="shared" si="1"/>
        <v>0</v>
      </c>
      <c r="AE29" s="61">
        <f t="shared" si="1"/>
        <v>0</v>
      </c>
    </row>
    <row r="30" spans="1:31" x14ac:dyDescent="0.2">
      <c r="A30" s="12" t="s">
        <v>66</v>
      </c>
      <c r="B30" s="58" t="s">
        <v>19</v>
      </c>
      <c r="C30" s="83">
        <f t="shared" ref="C30:P30" si="45">C61+C92+C123+C154</f>
        <v>15</v>
      </c>
      <c r="D30" s="83">
        <f t="shared" si="45"/>
        <v>28530</v>
      </c>
      <c r="E30" s="83">
        <f t="shared" si="45"/>
        <v>0</v>
      </c>
      <c r="F30" s="83">
        <f t="shared" si="45"/>
        <v>0</v>
      </c>
      <c r="G30" s="83">
        <f t="shared" si="45"/>
        <v>0</v>
      </c>
      <c r="H30" s="83">
        <f t="shared" si="45"/>
        <v>0</v>
      </c>
      <c r="I30" s="83">
        <f t="shared" si="45"/>
        <v>0</v>
      </c>
      <c r="J30" s="83">
        <f t="shared" si="45"/>
        <v>0</v>
      </c>
      <c r="K30" s="83">
        <f t="shared" si="45"/>
        <v>0</v>
      </c>
      <c r="L30" s="83">
        <f t="shared" si="45"/>
        <v>0</v>
      </c>
      <c r="M30" s="83">
        <f t="shared" si="45"/>
        <v>0</v>
      </c>
      <c r="N30" s="84">
        <f t="shared" si="45"/>
        <v>0</v>
      </c>
      <c r="O30" s="84">
        <f t="shared" si="45"/>
        <v>0</v>
      </c>
      <c r="P30" s="84">
        <f t="shared" si="45"/>
        <v>0</v>
      </c>
      <c r="Q30" s="84"/>
      <c r="R30" s="84"/>
      <c r="S30" s="84">
        <f t="shared" ref="S30:AA30" si="46">S61+S92+S123+S154</f>
        <v>0</v>
      </c>
      <c r="T30" s="84">
        <f t="shared" si="46"/>
        <v>0</v>
      </c>
      <c r="U30" s="84">
        <f t="shared" si="46"/>
        <v>0</v>
      </c>
      <c r="V30" s="85">
        <f t="shared" si="46"/>
        <v>0</v>
      </c>
      <c r="W30" s="85">
        <f t="shared" si="46"/>
        <v>202</v>
      </c>
      <c r="X30" s="85">
        <f t="shared" si="46"/>
        <v>202</v>
      </c>
      <c r="Y30" s="84">
        <f t="shared" si="46"/>
        <v>552000</v>
      </c>
      <c r="Z30" s="84">
        <f t="shared" si="46"/>
        <v>0</v>
      </c>
      <c r="AA30" s="84">
        <f t="shared" si="46"/>
        <v>0</v>
      </c>
      <c r="AB30" s="61">
        <f t="shared" si="0"/>
        <v>0</v>
      </c>
      <c r="AC30" s="61">
        <f t="shared" si="0"/>
        <v>0</v>
      </c>
      <c r="AD30" s="61">
        <f t="shared" si="1"/>
        <v>0</v>
      </c>
      <c r="AE30" s="61">
        <f t="shared" si="1"/>
        <v>0</v>
      </c>
    </row>
    <row r="31" spans="1:31" x14ac:dyDescent="0.2">
      <c r="A31" s="59" t="s">
        <v>181</v>
      </c>
    </row>
    <row r="32" spans="1:31" x14ac:dyDescent="0.2">
      <c r="A32" t="s">
        <v>0</v>
      </c>
    </row>
    <row r="33" spans="1:27" x14ac:dyDescent="0.2">
      <c r="B33" s="22"/>
      <c r="H33" s="45"/>
      <c r="I33" s="45"/>
      <c r="J33" s="45"/>
    </row>
    <row r="34" spans="1:27" s="60" customFormat="1" ht="20.45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</row>
    <row r="35" spans="1:27" s="60" customFormat="1" ht="19.5" x14ac:dyDescent="0.2">
      <c r="A35" s="86" t="s">
        <v>103</v>
      </c>
      <c r="B35" s="63"/>
      <c r="C35" s="63"/>
      <c r="D35" s="63"/>
      <c r="E35" s="63"/>
      <c r="F35" s="87"/>
      <c r="G35" s="87"/>
      <c r="H35" s="63"/>
      <c r="I35" s="63"/>
      <c r="J35" s="63"/>
      <c r="M35" s="88"/>
      <c r="N35" s="88"/>
      <c r="O35" s="88"/>
    </row>
    <row r="36" spans="1:27" s="8" customFormat="1" ht="37.15" customHeight="1" x14ac:dyDescent="0.2">
      <c r="A36" s="133" t="s">
        <v>193</v>
      </c>
      <c r="B36" s="134"/>
      <c r="C36" s="139" t="s">
        <v>131</v>
      </c>
      <c r="D36" s="139"/>
      <c r="E36" s="139" t="s">
        <v>132</v>
      </c>
      <c r="F36" s="139"/>
      <c r="G36" s="139" t="s">
        <v>133</v>
      </c>
      <c r="H36" s="139"/>
      <c r="I36" s="139" t="s">
        <v>134</v>
      </c>
      <c r="J36" s="139"/>
      <c r="K36" s="139" t="s">
        <v>135</v>
      </c>
      <c r="L36" s="139"/>
      <c r="M36" s="139" t="s">
        <v>136</v>
      </c>
      <c r="N36" s="139"/>
      <c r="O36" s="139" t="s">
        <v>137</v>
      </c>
      <c r="P36" s="139"/>
      <c r="Q36" s="139" t="s">
        <v>138</v>
      </c>
      <c r="R36" s="139"/>
      <c r="S36" s="139" t="s">
        <v>139</v>
      </c>
      <c r="T36" s="139"/>
      <c r="U36" s="139" t="s">
        <v>140</v>
      </c>
      <c r="V36" s="139"/>
      <c r="W36" s="140" t="s">
        <v>141</v>
      </c>
      <c r="X36" s="142"/>
      <c r="Y36" s="141"/>
      <c r="Z36" s="139" t="s">
        <v>142</v>
      </c>
      <c r="AA36" s="140"/>
    </row>
    <row r="37" spans="1:27" s="8" customFormat="1" ht="13.9" customHeight="1" x14ac:dyDescent="0.2">
      <c r="A37" s="135"/>
      <c r="B37" s="136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150</v>
      </c>
      <c r="S37" s="109" t="s">
        <v>48</v>
      </c>
      <c r="T37" s="109" t="s">
        <v>151</v>
      </c>
      <c r="U37" s="109" t="s">
        <v>48</v>
      </c>
      <c r="V37" s="109" t="s">
        <v>152</v>
      </c>
      <c r="W37" s="109" t="s">
        <v>50</v>
      </c>
      <c r="X37" s="109" t="s">
        <v>48</v>
      </c>
      <c r="Y37" s="109" t="s">
        <v>153</v>
      </c>
      <c r="Z37" s="109" t="s">
        <v>48</v>
      </c>
      <c r="AA37" s="110" t="s">
        <v>154</v>
      </c>
    </row>
    <row r="38" spans="1:27" s="20" customFormat="1" ht="34.15" customHeight="1" x14ac:dyDescent="0.2">
      <c r="A38" s="137"/>
      <c r="B38" s="138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43</v>
      </c>
      <c r="V38" s="80" t="s">
        <v>42</v>
      </c>
      <c r="W38" s="80" t="s">
        <v>1</v>
      </c>
      <c r="X38" s="80" t="s">
        <v>43</v>
      </c>
      <c r="Y38" s="80" t="s">
        <v>42</v>
      </c>
      <c r="Z38" s="80" t="s">
        <v>43</v>
      </c>
      <c r="AA38" s="51" t="s">
        <v>42</v>
      </c>
    </row>
    <row r="39" spans="1:27" s="6" customFormat="1" x14ac:dyDescent="0.2">
      <c r="A39" s="79" t="s">
        <v>96</v>
      </c>
      <c r="B39" s="56" t="s">
        <v>3</v>
      </c>
      <c r="C39" s="28">
        <v>346</v>
      </c>
      <c r="D39" s="28">
        <v>3055991</v>
      </c>
      <c r="E39" s="28">
        <v>67</v>
      </c>
      <c r="F39" s="28">
        <v>587167</v>
      </c>
      <c r="G39" s="28">
        <v>0</v>
      </c>
      <c r="H39" s="28">
        <v>0</v>
      </c>
      <c r="I39" s="28">
        <v>6130</v>
      </c>
      <c r="J39" s="28">
        <v>15654816</v>
      </c>
      <c r="K39" s="28">
        <v>0</v>
      </c>
      <c r="L39" s="28">
        <v>0</v>
      </c>
      <c r="M39" s="28">
        <v>34</v>
      </c>
      <c r="N39" s="29">
        <v>2149263</v>
      </c>
      <c r="O39" s="29">
        <v>810</v>
      </c>
      <c r="P39" s="29">
        <v>17604461</v>
      </c>
      <c r="Q39" s="29">
        <v>0</v>
      </c>
      <c r="R39" s="29">
        <v>0</v>
      </c>
      <c r="S39" s="29">
        <v>79</v>
      </c>
      <c r="T39" s="29">
        <v>1027800</v>
      </c>
      <c r="U39" s="29">
        <v>24260</v>
      </c>
      <c r="V39" s="30">
        <v>3494518</v>
      </c>
      <c r="W39" s="30">
        <v>0</v>
      </c>
      <c r="X39" s="30">
        <v>0</v>
      </c>
      <c r="Y39" s="29">
        <v>0</v>
      </c>
      <c r="Z39" s="29">
        <v>0</v>
      </c>
      <c r="AA39" s="29">
        <v>0</v>
      </c>
    </row>
    <row r="40" spans="1:27" s="6" customFormat="1" x14ac:dyDescent="0.2">
      <c r="A40" s="8" t="s">
        <v>84</v>
      </c>
      <c r="B40" s="57" t="s">
        <v>85</v>
      </c>
      <c r="C40" s="75">
        <v>0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6">
        <v>0</v>
      </c>
      <c r="O40" s="76">
        <v>34</v>
      </c>
      <c r="P40" s="76">
        <v>952000</v>
      </c>
      <c r="Q40" s="76">
        <v>0</v>
      </c>
      <c r="R40" s="76">
        <v>0</v>
      </c>
      <c r="S40" s="76">
        <v>8</v>
      </c>
      <c r="T40" s="76">
        <v>163200</v>
      </c>
      <c r="U40" s="76">
        <v>0</v>
      </c>
      <c r="V40" s="77">
        <v>0</v>
      </c>
      <c r="W40" s="77">
        <v>0</v>
      </c>
      <c r="X40" s="77">
        <v>0</v>
      </c>
      <c r="Y40" s="76">
        <v>0</v>
      </c>
      <c r="Z40" s="76">
        <v>0</v>
      </c>
      <c r="AA40" s="76">
        <v>0</v>
      </c>
    </row>
    <row r="41" spans="1:27" s="6" customFormat="1" x14ac:dyDescent="0.2">
      <c r="A41" s="8" t="s">
        <v>86</v>
      </c>
      <c r="B41" s="57" t="s">
        <v>87</v>
      </c>
      <c r="C41" s="75">
        <v>10</v>
      </c>
      <c r="D41" s="75">
        <v>10000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0</v>
      </c>
      <c r="L41" s="75">
        <v>0</v>
      </c>
      <c r="M41" s="75">
        <v>7</v>
      </c>
      <c r="N41" s="76">
        <v>541388</v>
      </c>
      <c r="O41" s="76">
        <v>175</v>
      </c>
      <c r="P41" s="76">
        <v>3873000</v>
      </c>
      <c r="Q41" s="76">
        <v>0</v>
      </c>
      <c r="R41" s="76">
        <v>0</v>
      </c>
      <c r="S41" s="76">
        <v>0</v>
      </c>
      <c r="T41" s="76">
        <v>0</v>
      </c>
      <c r="U41" s="76">
        <v>2850</v>
      </c>
      <c r="V41" s="77">
        <v>3065000</v>
      </c>
      <c r="W41" s="77">
        <v>0</v>
      </c>
      <c r="X41" s="77">
        <v>0</v>
      </c>
      <c r="Y41" s="76">
        <v>0</v>
      </c>
      <c r="Z41" s="76">
        <v>0</v>
      </c>
      <c r="AA41" s="76">
        <v>0</v>
      </c>
    </row>
    <row r="42" spans="1:27" s="6" customFormat="1" x14ac:dyDescent="0.2">
      <c r="A42" s="8" t="s">
        <v>195</v>
      </c>
      <c r="B42" s="57" t="s">
        <v>88</v>
      </c>
      <c r="C42" s="75">
        <v>46</v>
      </c>
      <c r="D42" s="75">
        <v>460000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7">
        <v>0</v>
      </c>
      <c r="W42" s="77">
        <v>0</v>
      </c>
      <c r="X42" s="77">
        <v>0</v>
      </c>
      <c r="Y42" s="76">
        <v>0</v>
      </c>
      <c r="Z42" s="76">
        <v>0</v>
      </c>
      <c r="AA42" s="76">
        <v>0</v>
      </c>
    </row>
    <row r="43" spans="1:27" s="6" customFormat="1" x14ac:dyDescent="0.2">
      <c r="A43" s="8" t="s">
        <v>196</v>
      </c>
      <c r="B43" s="57" t="s">
        <v>89</v>
      </c>
      <c r="C43" s="75">
        <v>108</v>
      </c>
      <c r="D43" s="75">
        <v>1890000</v>
      </c>
      <c r="E43" s="75">
        <v>0</v>
      </c>
      <c r="F43" s="75">
        <v>0</v>
      </c>
      <c r="G43" s="75">
        <v>0</v>
      </c>
      <c r="H43" s="75">
        <v>0</v>
      </c>
      <c r="I43" s="75">
        <v>3910</v>
      </c>
      <c r="J43" s="75">
        <v>11915500</v>
      </c>
      <c r="K43" s="75">
        <v>0</v>
      </c>
      <c r="L43" s="75">
        <v>0</v>
      </c>
      <c r="M43" s="75">
        <v>0</v>
      </c>
      <c r="N43" s="76">
        <v>0</v>
      </c>
      <c r="O43" s="76">
        <v>144</v>
      </c>
      <c r="P43" s="76">
        <v>4255000</v>
      </c>
      <c r="Q43" s="76">
        <v>0</v>
      </c>
      <c r="R43" s="76">
        <v>0</v>
      </c>
      <c r="S43" s="76">
        <v>53</v>
      </c>
      <c r="T43" s="76">
        <v>540600</v>
      </c>
      <c r="U43" s="76">
        <v>25</v>
      </c>
      <c r="V43" s="77">
        <v>70000</v>
      </c>
      <c r="W43" s="77">
        <v>0</v>
      </c>
      <c r="X43" s="77">
        <v>0</v>
      </c>
      <c r="Y43" s="76">
        <v>0</v>
      </c>
      <c r="Z43" s="76">
        <v>0</v>
      </c>
      <c r="AA43" s="76">
        <v>0</v>
      </c>
    </row>
    <row r="44" spans="1:27" s="6" customFormat="1" x14ac:dyDescent="0.2">
      <c r="A44" s="8" t="s">
        <v>90</v>
      </c>
      <c r="B44" s="57" t="s">
        <v>91</v>
      </c>
      <c r="C44" s="75">
        <v>3</v>
      </c>
      <c r="D44" s="75">
        <v>16000</v>
      </c>
      <c r="E44" s="75">
        <v>24</v>
      </c>
      <c r="F44" s="75">
        <v>232500</v>
      </c>
      <c r="G44" s="75">
        <v>0</v>
      </c>
      <c r="H44" s="75">
        <v>0</v>
      </c>
      <c r="I44" s="75">
        <v>1016</v>
      </c>
      <c r="J44" s="75">
        <v>806200</v>
      </c>
      <c r="K44" s="75">
        <v>0</v>
      </c>
      <c r="L44" s="75">
        <v>0</v>
      </c>
      <c r="M44" s="75">
        <v>2</v>
      </c>
      <c r="N44" s="76">
        <v>124000</v>
      </c>
      <c r="O44" s="76">
        <v>31</v>
      </c>
      <c r="P44" s="76">
        <v>620000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7">
        <v>0</v>
      </c>
      <c r="W44" s="77">
        <v>0</v>
      </c>
      <c r="X44" s="77">
        <v>0</v>
      </c>
      <c r="Y44" s="76">
        <v>0</v>
      </c>
      <c r="Z44" s="76">
        <v>0</v>
      </c>
      <c r="AA44" s="76">
        <v>0</v>
      </c>
    </row>
    <row r="45" spans="1:27" s="6" customFormat="1" x14ac:dyDescent="0.2">
      <c r="A45" s="8" t="s">
        <v>92</v>
      </c>
      <c r="B45" s="57" t="s">
        <v>93</v>
      </c>
      <c r="C45" s="75">
        <v>6</v>
      </c>
      <c r="D45" s="75">
        <v>30000</v>
      </c>
      <c r="E45" s="75">
        <v>43</v>
      </c>
      <c r="F45" s="75">
        <v>354667</v>
      </c>
      <c r="G45" s="75">
        <v>0</v>
      </c>
      <c r="H45" s="75">
        <v>0</v>
      </c>
      <c r="I45" s="75">
        <v>915</v>
      </c>
      <c r="J45" s="75">
        <v>2322616</v>
      </c>
      <c r="K45" s="75">
        <v>0</v>
      </c>
      <c r="L45" s="75">
        <v>0</v>
      </c>
      <c r="M45" s="75">
        <v>5</v>
      </c>
      <c r="N45" s="76">
        <v>120000</v>
      </c>
      <c r="O45" s="76">
        <v>51</v>
      </c>
      <c r="P45" s="76">
        <v>1020000</v>
      </c>
      <c r="Q45" s="76">
        <v>0</v>
      </c>
      <c r="R45" s="76">
        <v>0</v>
      </c>
      <c r="S45" s="76">
        <v>8</v>
      </c>
      <c r="T45" s="76">
        <v>220000</v>
      </c>
      <c r="U45" s="76">
        <v>21385</v>
      </c>
      <c r="V45" s="77">
        <v>359518</v>
      </c>
      <c r="W45" s="77">
        <v>0</v>
      </c>
      <c r="X45" s="77">
        <v>0</v>
      </c>
      <c r="Y45" s="76">
        <v>0</v>
      </c>
      <c r="Z45" s="76">
        <v>0</v>
      </c>
      <c r="AA45" s="76">
        <v>0</v>
      </c>
    </row>
    <row r="46" spans="1:27" x14ac:dyDescent="0.2">
      <c r="A46" s="11" t="s">
        <v>51</v>
      </c>
      <c r="B46" s="57" t="s">
        <v>4</v>
      </c>
      <c r="C46" s="75">
        <v>4</v>
      </c>
      <c r="D46" s="75">
        <v>40000</v>
      </c>
      <c r="E46" s="75">
        <v>0</v>
      </c>
      <c r="F46" s="75">
        <v>0</v>
      </c>
      <c r="G46" s="75">
        <v>0</v>
      </c>
      <c r="H46" s="75">
        <v>0</v>
      </c>
      <c r="I46" s="75">
        <v>13</v>
      </c>
      <c r="J46" s="75">
        <v>29000</v>
      </c>
      <c r="K46" s="75">
        <v>0</v>
      </c>
      <c r="L46" s="75">
        <v>0</v>
      </c>
      <c r="M46" s="75">
        <v>2</v>
      </c>
      <c r="N46" s="76">
        <v>192360</v>
      </c>
      <c r="O46" s="76">
        <v>15</v>
      </c>
      <c r="P46" s="76">
        <v>245000</v>
      </c>
      <c r="Q46" s="76">
        <v>0</v>
      </c>
      <c r="R46" s="76">
        <v>0</v>
      </c>
      <c r="S46" s="76">
        <v>4</v>
      </c>
      <c r="T46" s="76">
        <v>44000</v>
      </c>
      <c r="U46" s="76">
        <v>0</v>
      </c>
      <c r="V46" s="77">
        <v>0</v>
      </c>
      <c r="W46" s="77">
        <v>0</v>
      </c>
      <c r="X46" s="77">
        <v>0</v>
      </c>
      <c r="Y46" s="76">
        <v>0</v>
      </c>
      <c r="Z46" s="76">
        <v>0</v>
      </c>
      <c r="AA46" s="76">
        <v>0</v>
      </c>
    </row>
    <row r="47" spans="1:27" x14ac:dyDescent="0.2">
      <c r="A47" s="11" t="s">
        <v>52</v>
      </c>
      <c r="B47" s="57" t="s">
        <v>5</v>
      </c>
      <c r="C47" s="75">
        <v>0</v>
      </c>
      <c r="D47" s="75">
        <v>0</v>
      </c>
      <c r="E47" s="75">
        <v>0</v>
      </c>
      <c r="F47" s="75">
        <v>0</v>
      </c>
      <c r="G47" s="75">
        <v>0</v>
      </c>
      <c r="H47" s="75">
        <v>0</v>
      </c>
      <c r="I47" s="75">
        <v>17</v>
      </c>
      <c r="J47" s="75">
        <v>118500</v>
      </c>
      <c r="K47" s="75">
        <v>0</v>
      </c>
      <c r="L47" s="75">
        <v>0</v>
      </c>
      <c r="M47" s="75">
        <v>0</v>
      </c>
      <c r="N47" s="76">
        <v>0</v>
      </c>
      <c r="O47" s="76">
        <v>21</v>
      </c>
      <c r="P47" s="76">
        <v>416000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7">
        <v>0</v>
      </c>
      <c r="W47" s="77">
        <v>0</v>
      </c>
      <c r="X47" s="77">
        <v>0</v>
      </c>
      <c r="Y47" s="76">
        <v>0</v>
      </c>
      <c r="Z47" s="76">
        <v>0</v>
      </c>
      <c r="AA47" s="76">
        <v>0</v>
      </c>
    </row>
    <row r="48" spans="1:27" x14ac:dyDescent="0.2">
      <c r="A48" s="11" t="s">
        <v>53</v>
      </c>
      <c r="B48" s="57" t="s">
        <v>6</v>
      </c>
      <c r="C48" s="75">
        <v>6</v>
      </c>
      <c r="D48" s="75">
        <v>30000</v>
      </c>
      <c r="E48" s="75">
        <v>0</v>
      </c>
      <c r="F48" s="75">
        <v>0</v>
      </c>
      <c r="G48" s="75">
        <v>0</v>
      </c>
      <c r="H48" s="75">
        <v>0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0</v>
      </c>
      <c r="O48" s="76">
        <v>38</v>
      </c>
      <c r="P48" s="76">
        <v>790000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7">
        <v>0</v>
      </c>
      <c r="W48" s="77">
        <v>0</v>
      </c>
      <c r="X48" s="77">
        <v>0</v>
      </c>
      <c r="Y48" s="76">
        <v>0</v>
      </c>
      <c r="Z48" s="76">
        <v>0</v>
      </c>
      <c r="AA48" s="76">
        <v>0</v>
      </c>
    </row>
    <row r="49" spans="1:27" x14ac:dyDescent="0.2">
      <c r="A49" s="11" t="s">
        <v>54</v>
      </c>
      <c r="B49" s="57" t="s">
        <v>7</v>
      </c>
      <c r="C49" s="75">
        <v>91</v>
      </c>
      <c r="D49" s="75">
        <v>182000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5">
        <v>0</v>
      </c>
      <c r="K49" s="75">
        <v>0</v>
      </c>
      <c r="L49" s="75">
        <v>0</v>
      </c>
      <c r="M49" s="75">
        <v>5</v>
      </c>
      <c r="N49" s="76">
        <v>143600</v>
      </c>
      <c r="O49" s="76">
        <v>41</v>
      </c>
      <c r="P49" s="76">
        <v>820000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7">
        <v>0</v>
      </c>
      <c r="W49" s="77">
        <v>0</v>
      </c>
      <c r="X49" s="77">
        <v>0</v>
      </c>
      <c r="Y49" s="76">
        <v>0</v>
      </c>
      <c r="Z49" s="76">
        <v>0</v>
      </c>
      <c r="AA49" s="76">
        <v>0</v>
      </c>
    </row>
    <row r="50" spans="1:27" x14ac:dyDescent="0.2">
      <c r="A50" s="11" t="s">
        <v>55</v>
      </c>
      <c r="B50" s="57" t="s">
        <v>8</v>
      </c>
      <c r="C50" s="75">
        <v>1</v>
      </c>
      <c r="D50" s="75">
        <v>10000</v>
      </c>
      <c r="E50" s="75">
        <v>0</v>
      </c>
      <c r="F50" s="75">
        <v>0</v>
      </c>
      <c r="G50" s="75">
        <v>0</v>
      </c>
      <c r="H50" s="75">
        <v>0</v>
      </c>
      <c r="I50" s="75">
        <v>78</v>
      </c>
      <c r="J50" s="75">
        <v>39000</v>
      </c>
      <c r="K50" s="75">
        <v>0</v>
      </c>
      <c r="L50" s="75">
        <v>0</v>
      </c>
      <c r="M50" s="75">
        <v>5</v>
      </c>
      <c r="N50" s="76">
        <v>496615</v>
      </c>
      <c r="O50" s="76">
        <v>31</v>
      </c>
      <c r="P50" s="76">
        <v>930000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7">
        <v>0</v>
      </c>
      <c r="W50" s="77">
        <v>0</v>
      </c>
      <c r="X50" s="77">
        <v>0</v>
      </c>
      <c r="Y50" s="76">
        <v>0</v>
      </c>
      <c r="Z50" s="76">
        <v>0</v>
      </c>
      <c r="AA50" s="76">
        <v>0</v>
      </c>
    </row>
    <row r="51" spans="1:27" x14ac:dyDescent="0.2">
      <c r="A51" s="11" t="s">
        <v>56</v>
      </c>
      <c r="B51" s="57" t="s">
        <v>9</v>
      </c>
      <c r="C51" s="75">
        <v>19</v>
      </c>
      <c r="D51" s="75">
        <v>95000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5">
        <v>0</v>
      </c>
      <c r="K51" s="75">
        <v>0</v>
      </c>
      <c r="L51" s="75">
        <v>0</v>
      </c>
      <c r="M51" s="75">
        <v>3</v>
      </c>
      <c r="N51" s="76">
        <v>206300</v>
      </c>
      <c r="O51" s="76">
        <v>49</v>
      </c>
      <c r="P51" s="76">
        <v>615000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7">
        <v>0</v>
      </c>
      <c r="W51" s="77">
        <v>0</v>
      </c>
      <c r="X51" s="77">
        <v>0</v>
      </c>
      <c r="Y51" s="76">
        <v>0</v>
      </c>
      <c r="Z51" s="76">
        <v>0</v>
      </c>
      <c r="AA51" s="76">
        <v>0</v>
      </c>
    </row>
    <row r="52" spans="1:27" x14ac:dyDescent="0.2">
      <c r="A52" s="11" t="s">
        <v>57</v>
      </c>
      <c r="B52" s="57" t="s">
        <v>10</v>
      </c>
      <c r="C52" s="75">
        <v>3</v>
      </c>
      <c r="D52" s="75">
        <v>18000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5">
        <v>0</v>
      </c>
      <c r="K52" s="75">
        <v>0</v>
      </c>
      <c r="L52" s="75">
        <v>0</v>
      </c>
      <c r="M52" s="75">
        <v>0</v>
      </c>
      <c r="N52" s="76">
        <v>0</v>
      </c>
      <c r="O52" s="76">
        <v>26</v>
      </c>
      <c r="P52" s="76">
        <v>281000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7">
        <v>0</v>
      </c>
      <c r="W52" s="77">
        <v>0</v>
      </c>
      <c r="X52" s="77">
        <v>0</v>
      </c>
      <c r="Y52" s="76">
        <v>0</v>
      </c>
      <c r="Z52" s="76">
        <v>0</v>
      </c>
      <c r="AA52" s="76">
        <v>0</v>
      </c>
    </row>
    <row r="53" spans="1:27" x14ac:dyDescent="0.2">
      <c r="A53" s="11" t="s">
        <v>58</v>
      </c>
      <c r="B53" s="57" t="s">
        <v>11</v>
      </c>
      <c r="C53" s="75">
        <v>5</v>
      </c>
      <c r="D53" s="75">
        <v>25000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5">
        <v>0</v>
      </c>
      <c r="K53" s="75">
        <v>0</v>
      </c>
      <c r="L53" s="75">
        <v>0</v>
      </c>
      <c r="M53" s="75">
        <v>0</v>
      </c>
      <c r="N53" s="76">
        <v>0</v>
      </c>
      <c r="O53" s="76">
        <v>29</v>
      </c>
      <c r="P53" s="76">
        <v>238000</v>
      </c>
      <c r="Q53" s="76">
        <v>0</v>
      </c>
      <c r="R53" s="76">
        <v>0</v>
      </c>
      <c r="S53" s="76">
        <v>2</v>
      </c>
      <c r="T53" s="76">
        <v>20000</v>
      </c>
      <c r="U53" s="76">
        <v>0</v>
      </c>
      <c r="V53" s="77">
        <v>0</v>
      </c>
      <c r="W53" s="77">
        <v>0</v>
      </c>
      <c r="X53" s="77">
        <v>0</v>
      </c>
      <c r="Y53" s="76">
        <v>0</v>
      </c>
      <c r="Z53" s="76">
        <v>0</v>
      </c>
      <c r="AA53" s="76">
        <v>0</v>
      </c>
    </row>
    <row r="54" spans="1:27" x14ac:dyDescent="0.2">
      <c r="A54" s="11" t="s">
        <v>59</v>
      </c>
      <c r="B54" s="57" t="s">
        <v>12</v>
      </c>
      <c r="C54" s="75">
        <v>8</v>
      </c>
      <c r="D54" s="75">
        <v>40000</v>
      </c>
      <c r="E54" s="75">
        <v>0</v>
      </c>
      <c r="F54" s="75">
        <v>0</v>
      </c>
      <c r="G54" s="75">
        <v>0</v>
      </c>
      <c r="H54" s="75">
        <v>0</v>
      </c>
      <c r="I54" s="75">
        <v>49</v>
      </c>
      <c r="J54" s="75">
        <v>122500</v>
      </c>
      <c r="K54" s="75">
        <v>0</v>
      </c>
      <c r="L54" s="75">
        <v>0</v>
      </c>
      <c r="M54" s="75">
        <v>0</v>
      </c>
      <c r="N54" s="76">
        <v>0</v>
      </c>
      <c r="O54" s="76">
        <v>4</v>
      </c>
      <c r="P54" s="76">
        <v>80000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7">
        <v>0</v>
      </c>
      <c r="W54" s="77">
        <v>0</v>
      </c>
      <c r="X54" s="77">
        <v>0</v>
      </c>
      <c r="Y54" s="76">
        <v>0</v>
      </c>
      <c r="Z54" s="76">
        <v>0</v>
      </c>
      <c r="AA54" s="76">
        <v>0</v>
      </c>
    </row>
    <row r="55" spans="1:27" x14ac:dyDescent="0.2">
      <c r="A55" s="11" t="s">
        <v>60</v>
      </c>
      <c r="B55" s="57" t="s">
        <v>13</v>
      </c>
      <c r="C55" s="75">
        <v>18</v>
      </c>
      <c r="D55" s="75">
        <v>90000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5">
        <v>0</v>
      </c>
      <c r="K55" s="75">
        <v>0</v>
      </c>
      <c r="L55" s="75">
        <v>0</v>
      </c>
      <c r="M55" s="75">
        <v>2</v>
      </c>
      <c r="N55" s="75">
        <v>140000</v>
      </c>
      <c r="O55" s="76">
        <v>49</v>
      </c>
      <c r="P55" s="76">
        <v>900461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7">
        <v>0</v>
      </c>
      <c r="W55" s="77">
        <v>0</v>
      </c>
      <c r="X55" s="77">
        <v>0</v>
      </c>
      <c r="Y55" s="76">
        <v>0</v>
      </c>
      <c r="Z55" s="76">
        <v>0</v>
      </c>
      <c r="AA55" s="76">
        <v>0</v>
      </c>
    </row>
    <row r="56" spans="1:27" x14ac:dyDescent="0.2">
      <c r="A56" s="11" t="s">
        <v>61</v>
      </c>
      <c r="B56" s="57" t="s">
        <v>14</v>
      </c>
      <c r="C56" s="75">
        <v>0</v>
      </c>
      <c r="D56" s="75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5">
        <v>0</v>
      </c>
      <c r="K56" s="75">
        <v>0</v>
      </c>
      <c r="L56" s="75">
        <v>0</v>
      </c>
      <c r="M56" s="75">
        <v>0</v>
      </c>
      <c r="N56" s="76">
        <v>0</v>
      </c>
      <c r="O56" s="76">
        <v>0</v>
      </c>
      <c r="P56" s="76">
        <v>0</v>
      </c>
      <c r="Q56" s="76">
        <v>0</v>
      </c>
      <c r="R56" s="76">
        <v>0</v>
      </c>
      <c r="S56" s="76">
        <v>4</v>
      </c>
      <c r="T56" s="76">
        <v>40000</v>
      </c>
      <c r="U56" s="76">
        <v>0</v>
      </c>
      <c r="V56" s="77">
        <v>0</v>
      </c>
      <c r="W56" s="77">
        <v>0</v>
      </c>
      <c r="X56" s="77">
        <v>0</v>
      </c>
      <c r="Y56" s="76">
        <v>0</v>
      </c>
      <c r="Z56" s="76">
        <v>0</v>
      </c>
      <c r="AA56" s="76">
        <v>0</v>
      </c>
    </row>
    <row r="57" spans="1:27" x14ac:dyDescent="0.2">
      <c r="A57" s="11" t="s">
        <v>62</v>
      </c>
      <c r="B57" s="57" t="s">
        <v>15</v>
      </c>
      <c r="C57" s="75">
        <v>2</v>
      </c>
      <c r="D57" s="75">
        <v>20000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5">
        <v>0</v>
      </c>
      <c r="K57" s="75">
        <v>0</v>
      </c>
      <c r="L57" s="75">
        <v>0</v>
      </c>
      <c r="M57" s="75">
        <v>0</v>
      </c>
      <c r="N57" s="76">
        <v>0</v>
      </c>
      <c r="O57" s="76">
        <v>35</v>
      </c>
      <c r="P57" s="76">
        <v>875000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7">
        <v>0</v>
      </c>
      <c r="W57" s="77">
        <v>0</v>
      </c>
      <c r="X57" s="77">
        <v>0</v>
      </c>
      <c r="Y57" s="76">
        <v>0</v>
      </c>
      <c r="Z57" s="76">
        <v>0</v>
      </c>
      <c r="AA57" s="76">
        <v>0</v>
      </c>
    </row>
    <row r="58" spans="1:27" x14ac:dyDescent="0.2">
      <c r="A58" s="11" t="s">
        <v>63</v>
      </c>
      <c r="B58" s="57" t="s">
        <v>16</v>
      </c>
      <c r="C58" s="75">
        <v>2</v>
      </c>
      <c r="D58" s="75">
        <v>40000</v>
      </c>
      <c r="E58" s="75">
        <v>0</v>
      </c>
      <c r="F58" s="75">
        <v>0</v>
      </c>
      <c r="G58" s="75">
        <v>0</v>
      </c>
      <c r="H58" s="75">
        <v>0</v>
      </c>
      <c r="I58" s="75">
        <v>132</v>
      </c>
      <c r="J58" s="75">
        <v>301500</v>
      </c>
      <c r="K58" s="75">
        <v>0</v>
      </c>
      <c r="L58" s="75">
        <v>0</v>
      </c>
      <c r="M58" s="75">
        <v>3</v>
      </c>
      <c r="N58" s="76">
        <v>185000</v>
      </c>
      <c r="O58" s="76">
        <v>20</v>
      </c>
      <c r="P58" s="76">
        <v>570000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7">
        <v>0</v>
      </c>
      <c r="W58" s="77">
        <v>0</v>
      </c>
      <c r="X58" s="77">
        <v>0</v>
      </c>
      <c r="Y58" s="76">
        <v>0</v>
      </c>
      <c r="Z58" s="76">
        <v>0</v>
      </c>
      <c r="AA58" s="76">
        <v>0</v>
      </c>
    </row>
    <row r="59" spans="1:27" x14ac:dyDescent="0.2">
      <c r="A59" s="11" t="s">
        <v>64</v>
      </c>
      <c r="B59" s="57" t="s">
        <v>17</v>
      </c>
      <c r="C59" s="75">
        <v>8</v>
      </c>
      <c r="D59" s="75">
        <v>48000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6">
        <v>0</v>
      </c>
      <c r="O59" s="76">
        <v>17</v>
      </c>
      <c r="P59" s="76">
        <v>124000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7">
        <v>0</v>
      </c>
      <c r="W59" s="77">
        <v>0</v>
      </c>
      <c r="X59" s="77">
        <v>0</v>
      </c>
      <c r="Y59" s="76">
        <v>0</v>
      </c>
      <c r="Z59" s="76">
        <v>0</v>
      </c>
      <c r="AA59" s="76">
        <v>0</v>
      </c>
    </row>
    <row r="60" spans="1:27" x14ac:dyDescent="0.2">
      <c r="A60" s="11" t="s">
        <v>65</v>
      </c>
      <c r="B60" s="57" t="s">
        <v>18</v>
      </c>
      <c r="C60" s="75">
        <v>0</v>
      </c>
      <c r="D60" s="75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0</v>
      </c>
      <c r="K60" s="75">
        <v>0</v>
      </c>
      <c r="L60" s="75">
        <v>0</v>
      </c>
      <c r="M60" s="75">
        <v>0</v>
      </c>
      <c r="N60" s="76">
        <v>0</v>
      </c>
      <c r="O60" s="76">
        <v>0</v>
      </c>
      <c r="P60" s="76">
        <v>0</v>
      </c>
      <c r="Q60" s="75">
        <v>0</v>
      </c>
      <c r="R60" s="75">
        <v>0</v>
      </c>
      <c r="S60" s="76">
        <v>0</v>
      </c>
      <c r="T60" s="76">
        <v>0</v>
      </c>
      <c r="U60" s="76">
        <v>0</v>
      </c>
      <c r="V60" s="77">
        <v>0</v>
      </c>
      <c r="W60" s="77">
        <v>0</v>
      </c>
      <c r="X60" s="77">
        <v>0</v>
      </c>
      <c r="Y60" s="76">
        <v>0</v>
      </c>
      <c r="Z60" s="76">
        <v>0</v>
      </c>
      <c r="AA60" s="76">
        <v>0</v>
      </c>
    </row>
    <row r="61" spans="1:27" x14ac:dyDescent="0.2">
      <c r="A61" s="12" t="s">
        <v>66</v>
      </c>
      <c r="B61" s="58" t="s">
        <v>19</v>
      </c>
      <c r="C61" s="83">
        <v>6</v>
      </c>
      <c r="D61" s="83">
        <v>11991</v>
      </c>
      <c r="E61" s="83">
        <v>0</v>
      </c>
      <c r="F61" s="83">
        <v>0</v>
      </c>
      <c r="G61" s="83">
        <v>0</v>
      </c>
      <c r="H61" s="83">
        <v>0</v>
      </c>
      <c r="I61" s="83">
        <v>0</v>
      </c>
      <c r="J61" s="83">
        <v>0</v>
      </c>
      <c r="K61" s="83">
        <v>0</v>
      </c>
      <c r="L61" s="83">
        <v>0</v>
      </c>
      <c r="M61" s="83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5">
        <v>0</v>
      </c>
      <c r="W61" s="85">
        <v>0</v>
      </c>
      <c r="X61" s="85">
        <v>0</v>
      </c>
      <c r="Y61" s="84">
        <v>0</v>
      </c>
      <c r="Z61" s="84">
        <v>0</v>
      </c>
      <c r="AA61" s="84">
        <v>0</v>
      </c>
    </row>
    <row r="62" spans="1:27" x14ac:dyDescent="0.2">
      <c r="A62" s="59" t="s">
        <v>181</v>
      </c>
    </row>
    <row r="63" spans="1:27" x14ac:dyDescent="0.2">
      <c r="A63" t="s">
        <v>0</v>
      </c>
    </row>
    <row r="65" spans="1:31" s="60" customFormat="1" ht="20.45" customHeight="1" x14ac:dyDescent="0.2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</row>
    <row r="66" spans="1:31" s="60" customFormat="1" ht="19.5" x14ac:dyDescent="0.2">
      <c r="A66" s="86" t="s">
        <v>104</v>
      </c>
      <c r="B66" s="63"/>
      <c r="C66" s="63"/>
      <c r="D66" s="63"/>
      <c r="E66" s="63"/>
      <c r="F66" s="87"/>
      <c r="G66" s="87"/>
      <c r="H66" s="63"/>
      <c r="I66" s="63"/>
      <c r="J66" s="63"/>
      <c r="M66" s="88"/>
      <c r="N66" s="88"/>
      <c r="O66" s="88"/>
    </row>
    <row r="67" spans="1:31" s="8" customFormat="1" ht="37.15" customHeight="1" x14ac:dyDescent="0.2">
      <c r="A67" s="133" t="s">
        <v>193</v>
      </c>
      <c r="B67" s="134"/>
      <c r="C67" s="139" t="s">
        <v>131</v>
      </c>
      <c r="D67" s="139"/>
      <c r="E67" s="139" t="s">
        <v>132</v>
      </c>
      <c r="F67" s="139"/>
      <c r="G67" s="139" t="s">
        <v>133</v>
      </c>
      <c r="H67" s="139"/>
      <c r="I67" s="139" t="s">
        <v>134</v>
      </c>
      <c r="J67" s="139"/>
      <c r="K67" s="139" t="s">
        <v>135</v>
      </c>
      <c r="L67" s="139"/>
      <c r="M67" s="139" t="s">
        <v>136</v>
      </c>
      <c r="N67" s="139"/>
      <c r="O67" s="139" t="s">
        <v>207</v>
      </c>
      <c r="P67" s="139"/>
      <c r="Q67" s="139" t="s">
        <v>138</v>
      </c>
      <c r="R67" s="139"/>
      <c r="S67" s="139" t="s">
        <v>139</v>
      </c>
      <c r="T67" s="139"/>
      <c r="U67" s="139" t="s">
        <v>140</v>
      </c>
      <c r="V67" s="139"/>
      <c r="W67" s="140" t="s">
        <v>141</v>
      </c>
      <c r="X67" s="142"/>
      <c r="Y67" s="141"/>
      <c r="Z67" s="139" t="s">
        <v>142</v>
      </c>
      <c r="AA67" s="140"/>
    </row>
    <row r="68" spans="1:31" s="8" customFormat="1" ht="13.9" customHeight="1" x14ac:dyDescent="0.2">
      <c r="A68" s="135"/>
      <c r="B68" s="136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150</v>
      </c>
      <c r="S68" s="109" t="s">
        <v>48</v>
      </c>
      <c r="T68" s="109" t="s">
        <v>151</v>
      </c>
      <c r="U68" s="109" t="s">
        <v>48</v>
      </c>
      <c r="V68" s="109" t="s">
        <v>152</v>
      </c>
      <c r="W68" s="109" t="s">
        <v>50</v>
      </c>
      <c r="X68" s="109" t="s">
        <v>48</v>
      </c>
      <c r="Y68" s="109" t="s">
        <v>153</v>
      </c>
      <c r="Z68" s="109" t="s">
        <v>48</v>
      </c>
      <c r="AA68" s="110" t="s">
        <v>154</v>
      </c>
    </row>
    <row r="69" spans="1:31" s="20" customFormat="1" ht="34.15" customHeight="1" x14ac:dyDescent="0.2">
      <c r="A69" s="137"/>
      <c r="B69" s="138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43</v>
      </c>
      <c r="V69" s="80" t="s">
        <v>42</v>
      </c>
      <c r="W69" s="80" t="s">
        <v>1</v>
      </c>
      <c r="X69" s="80" t="s">
        <v>43</v>
      </c>
      <c r="Y69" s="80" t="s">
        <v>42</v>
      </c>
      <c r="Z69" s="80" t="s">
        <v>43</v>
      </c>
      <c r="AA69" s="51" t="s">
        <v>42</v>
      </c>
    </row>
    <row r="70" spans="1:31" s="6" customFormat="1" x14ac:dyDescent="0.2">
      <c r="A70" s="79" t="s">
        <v>96</v>
      </c>
      <c r="B70" s="56" t="s">
        <v>3</v>
      </c>
      <c r="C70" s="28">
        <v>305</v>
      </c>
      <c r="D70" s="28">
        <v>2632400</v>
      </c>
      <c r="E70" s="28">
        <v>98</v>
      </c>
      <c r="F70" s="28">
        <v>635500</v>
      </c>
      <c r="G70" s="28">
        <v>2899</v>
      </c>
      <c r="H70" s="28">
        <v>16737200</v>
      </c>
      <c r="I70" s="28">
        <v>6998</v>
      </c>
      <c r="J70" s="28">
        <v>17656286</v>
      </c>
      <c r="K70" s="28">
        <v>64</v>
      </c>
      <c r="L70" s="28">
        <v>48000</v>
      </c>
      <c r="M70" s="28">
        <v>97</v>
      </c>
      <c r="N70" s="29">
        <v>7123479</v>
      </c>
      <c r="O70" s="29">
        <v>684</v>
      </c>
      <c r="P70" s="29">
        <v>15173497</v>
      </c>
      <c r="Q70" s="29">
        <v>0</v>
      </c>
      <c r="R70" s="29">
        <v>0</v>
      </c>
      <c r="S70" s="29">
        <v>85</v>
      </c>
      <c r="T70" s="29">
        <v>1255200</v>
      </c>
      <c r="U70" s="29">
        <v>39534</v>
      </c>
      <c r="V70" s="30">
        <v>41100992</v>
      </c>
      <c r="W70" s="30">
        <v>247336</v>
      </c>
      <c r="X70" s="30">
        <v>321874</v>
      </c>
      <c r="Y70" s="29">
        <v>377240819</v>
      </c>
      <c r="Z70" s="29">
        <v>35</v>
      </c>
      <c r="AA70" s="29">
        <v>33600</v>
      </c>
      <c r="AC70" s="69"/>
      <c r="AD70" s="69"/>
      <c r="AE70" s="69"/>
    </row>
    <row r="71" spans="1:31" s="6" customFormat="1" x14ac:dyDescent="0.2">
      <c r="A71" s="8" t="s">
        <v>84</v>
      </c>
      <c r="B71" s="57" t="s">
        <v>85</v>
      </c>
      <c r="C71" s="75">
        <v>0</v>
      </c>
      <c r="D71" s="75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6">
        <v>0</v>
      </c>
      <c r="O71" s="76">
        <v>29</v>
      </c>
      <c r="P71" s="76">
        <v>758000</v>
      </c>
      <c r="Q71" s="76">
        <v>0</v>
      </c>
      <c r="R71" s="76">
        <v>0</v>
      </c>
      <c r="S71" s="76">
        <v>8</v>
      </c>
      <c r="T71" s="76">
        <v>163200</v>
      </c>
      <c r="U71" s="76">
        <v>0</v>
      </c>
      <c r="V71" s="77">
        <v>0</v>
      </c>
      <c r="W71" s="77">
        <v>24137</v>
      </c>
      <c r="X71" s="77">
        <v>34258</v>
      </c>
      <c r="Y71" s="76">
        <v>13620665</v>
      </c>
      <c r="Z71" s="76">
        <v>0</v>
      </c>
      <c r="AA71" s="76">
        <v>0</v>
      </c>
      <c r="AC71" s="69"/>
      <c r="AD71" s="69"/>
      <c r="AE71" s="69"/>
    </row>
    <row r="72" spans="1:31" s="6" customFormat="1" x14ac:dyDescent="0.2">
      <c r="A72" s="8" t="s">
        <v>86</v>
      </c>
      <c r="B72" s="57" t="s">
        <v>87</v>
      </c>
      <c r="C72" s="75">
        <v>15</v>
      </c>
      <c r="D72" s="75">
        <v>15000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64</v>
      </c>
      <c r="L72" s="75">
        <v>48000</v>
      </c>
      <c r="M72" s="75">
        <v>47</v>
      </c>
      <c r="N72" s="76">
        <v>3809594</v>
      </c>
      <c r="O72" s="76">
        <v>144</v>
      </c>
      <c r="P72" s="76">
        <v>3192000</v>
      </c>
      <c r="Q72" s="76">
        <v>0</v>
      </c>
      <c r="R72" s="76">
        <v>0</v>
      </c>
      <c r="S72" s="76">
        <v>0</v>
      </c>
      <c r="T72" s="76">
        <v>0</v>
      </c>
      <c r="U72" s="76">
        <v>4095</v>
      </c>
      <c r="V72" s="77">
        <v>3967500</v>
      </c>
      <c r="W72" s="77">
        <v>40837</v>
      </c>
      <c r="X72" s="77">
        <v>40837</v>
      </c>
      <c r="Y72" s="76">
        <v>99032000</v>
      </c>
      <c r="Z72" s="76">
        <v>0</v>
      </c>
      <c r="AA72" s="76">
        <v>0</v>
      </c>
      <c r="AC72" s="69"/>
      <c r="AD72" s="69"/>
      <c r="AE72" s="69"/>
    </row>
    <row r="73" spans="1:31" s="6" customFormat="1" x14ac:dyDescent="0.2">
      <c r="A73" s="8" t="s">
        <v>195</v>
      </c>
      <c r="B73" s="57" t="s">
        <v>88</v>
      </c>
      <c r="C73" s="75">
        <v>32</v>
      </c>
      <c r="D73" s="75">
        <v>320000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7">
        <v>0</v>
      </c>
      <c r="W73" s="77">
        <v>20220</v>
      </c>
      <c r="X73" s="77">
        <v>20220</v>
      </c>
      <c r="Y73" s="76">
        <v>45357000</v>
      </c>
      <c r="Z73" s="76">
        <v>0</v>
      </c>
      <c r="AA73" s="76">
        <v>0</v>
      </c>
      <c r="AC73" s="69"/>
      <c r="AD73" s="69"/>
      <c r="AE73" s="69"/>
    </row>
    <row r="74" spans="1:31" s="6" customFormat="1" x14ac:dyDescent="0.2">
      <c r="A74" s="8" t="s">
        <v>196</v>
      </c>
      <c r="B74" s="57" t="s">
        <v>89</v>
      </c>
      <c r="C74" s="75">
        <v>96</v>
      </c>
      <c r="D74" s="75">
        <v>1626400</v>
      </c>
      <c r="E74" s="75">
        <v>0</v>
      </c>
      <c r="F74" s="75">
        <v>0</v>
      </c>
      <c r="G74" s="75">
        <v>0</v>
      </c>
      <c r="H74" s="75">
        <v>0</v>
      </c>
      <c r="I74" s="75">
        <v>4569</v>
      </c>
      <c r="J74" s="75">
        <v>13817500</v>
      </c>
      <c r="K74" s="75">
        <v>0</v>
      </c>
      <c r="L74" s="75">
        <v>0</v>
      </c>
      <c r="M74" s="75">
        <v>0</v>
      </c>
      <c r="N74" s="76">
        <v>0</v>
      </c>
      <c r="O74" s="76">
        <v>162</v>
      </c>
      <c r="P74" s="76">
        <v>4819697</v>
      </c>
      <c r="Q74" s="76">
        <v>0</v>
      </c>
      <c r="R74" s="76">
        <v>0</v>
      </c>
      <c r="S74" s="76">
        <v>50</v>
      </c>
      <c r="T74" s="76">
        <v>510000</v>
      </c>
      <c r="U74" s="76">
        <v>12368</v>
      </c>
      <c r="V74" s="77">
        <v>36744000</v>
      </c>
      <c r="W74" s="77">
        <v>38103</v>
      </c>
      <c r="X74" s="77">
        <v>38103</v>
      </c>
      <c r="Y74" s="76">
        <v>76217500</v>
      </c>
      <c r="Z74" s="76">
        <v>0</v>
      </c>
      <c r="AA74" s="76">
        <v>0</v>
      </c>
      <c r="AC74" s="69"/>
      <c r="AD74" s="69"/>
      <c r="AE74" s="69"/>
    </row>
    <row r="75" spans="1:31" s="6" customFormat="1" x14ac:dyDescent="0.2">
      <c r="A75" s="8" t="s">
        <v>90</v>
      </c>
      <c r="B75" s="57" t="s">
        <v>91</v>
      </c>
      <c r="C75" s="75">
        <v>3</v>
      </c>
      <c r="D75" s="75">
        <v>16000</v>
      </c>
      <c r="E75" s="75">
        <v>23</v>
      </c>
      <c r="F75" s="75">
        <v>224000</v>
      </c>
      <c r="G75" s="75">
        <v>0</v>
      </c>
      <c r="H75" s="75">
        <v>0</v>
      </c>
      <c r="I75" s="75">
        <v>1314</v>
      </c>
      <c r="J75" s="75">
        <v>1042600</v>
      </c>
      <c r="K75" s="75">
        <v>0</v>
      </c>
      <c r="L75" s="75">
        <v>0</v>
      </c>
      <c r="M75" s="75">
        <v>5</v>
      </c>
      <c r="N75" s="76">
        <v>402000</v>
      </c>
      <c r="O75" s="76">
        <v>26</v>
      </c>
      <c r="P75" s="76">
        <v>520000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7">
        <v>0</v>
      </c>
      <c r="W75" s="77">
        <v>60170</v>
      </c>
      <c r="X75" s="77">
        <v>116931</v>
      </c>
      <c r="Y75" s="76">
        <v>43972759</v>
      </c>
      <c r="Z75" s="76">
        <v>0</v>
      </c>
      <c r="AA75" s="76">
        <v>0</v>
      </c>
      <c r="AC75" s="69"/>
      <c r="AD75" s="69"/>
      <c r="AE75" s="69"/>
    </row>
    <row r="76" spans="1:31" s="6" customFormat="1" x14ac:dyDescent="0.2">
      <c r="A76" s="8" t="s">
        <v>92</v>
      </c>
      <c r="B76" s="57" t="s">
        <v>93</v>
      </c>
      <c r="C76" s="75">
        <v>10</v>
      </c>
      <c r="D76" s="75">
        <v>50000</v>
      </c>
      <c r="E76" s="75">
        <v>45</v>
      </c>
      <c r="F76" s="75">
        <v>366500</v>
      </c>
      <c r="G76" s="75">
        <v>0</v>
      </c>
      <c r="H76" s="75">
        <v>0</v>
      </c>
      <c r="I76" s="75">
        <v>889</v>
      </c>
      <c r="J76" s="75">
        <v>2309286</v>
      </c>
      <c r="K76" s="75">
        <v>0</v>
      </c>
      <c r="L76" s="75">
        <v>0</v>
      </c>
      <c r="M76" s="75">
        <v>10</v>
      </c>
      <c r="N76" s="76">
        <v>197600</v>
      </c>
      <c r="O76" s="76">
        <v>33</v>
      </c>
      <c r="P76" s="76">
        <v>660000</v>
      </c>
      <c r="Q76" s="76">
        <v>0</v>
      </c>
      <c r="R76" s="76">
        <v>0</v>
      </c>
      <c r="S76" s="76">
        <v>19</v>
      </c>
      <c r="T76" s="76">
        <v>500000</v>
      </c>
      <c r="U76" s="76">
        <v>23071</v>
      </c>
      <c r="V76" s="77">
        <v>389492</v>
      </c>
      <c r="W76" s="77">
        <v>14062</v>
      </c>
      <c r="X76" s="77">
        <v>0</v>
      </c>
      <c r="Y76" s="76">
        <v>35099000</v>
      </c>
      <c r="Z76" s="76">
        <v>0</v>
      </c>
      <c r="AA76" s="76">
        <v>0</v>
      </c>
      <c r="AC76" s="69"/>
      <c r="AE76" s="69"/>
    </row>
    <row r="77" spans="1:31" x14ac:dyDescent="0.2">
      <c r="A77" s="11" t="s">
        <v>51</v>
      </c>
      <c r="B77" s="57" t="s">
        <v>4</v>
      </c>
      <c r="C77" s="75">
        <v>3</v>
      </c>
      <c r="D77" s="75">
        <v>30000</v>
      </c>
      <c r="E77" s="75">
        <v>0</v>
      </c>
      <c r="F77" s="75">
        <v>0</v>
      </c>
      <c r="G77" s="75">
        <v>0</v>
      </c>
      <c r="H77" s="75">
        <v>0</v>
      </c>
      <c r="I77" s="75">
        <v>27</v>
      </c>
      <c r="J77" s="75">
        <v>46200</v>
      </c>
      <c r="K77" s="75">
        <v>0</v>
      </c>
      <c r="L77" s="75">
        <v>0</v>
      </c>
      <c r="M77" s="75">
        <v>3</v>
      </c>
      <c r="N77" s="76">
        <v>257250</v>
      </c>
      <c r="O77" s="76">
        <v>23</v>
      </c>
      <c r="P77" s="76">
        <v>350000</v>
      </c>
      <c r="Q77" s="76">
        <v>0</v>
      </c>
      <c r="R77" s="76">
        <v>0</v>
      </c>
      <c r="S77" s="76">
        <v>2</v>
      </c>
      <c r="T77" s="76">
        <v>22000</v>
      </c>
      <c r="U77" s="76">
        <v>0</v>
      </c>
      <c r="V77" s="77">
        <v>0</v>
      </c>
      <c r="W77" s="77">
        <v>1969</v>
      </c>
      <c r="X77" s="77">
        <v>1969</v>
      </c>
      <c r="Y77" s="76">
        <v>1969000</v>
      </c>
      <c r="Z77" s="76">
        <v>0</v>
      </c>
      <c r="AA77" s="76">
        <v>0</v>
      </c>
      <c r="AC77" s="70"/>
      <c r="AD77" s="70"/>
      <c r="AE77" s="70"/>
    </row>
    <row r="78" spans="1:31" x14ac:dyDescent="0.2">
      <c r="A78" s="11" t="s">
        <v>52</v>
      </c>
      <c r="B78" s="57" t="s">
        <v>5</v>
      </c>
      <c r="C78" s="75">
        <v>0</v>
      </c>
      <c r="D78" s="75">
        <v>0</v>
      </c>
      <c r="E78" s="75">
        <v>0</v>
      </c>
      <c r="F78" s="75">
        <v>0</v>
      </c>
      <c r="G78" s="75">
        <v>0</v>
      </c>
      <c r="H78" s="75">
        <v>0</v>
      </c>
      <c r="I78" s="75">
        <v>21</v>
      </c>
      <c r="J78" s="75">
        <v>143500</v>
      </c>
      <c r="K78" s="75">
        <v>0</v>
      </c>
      <c r="L78" s="75">
        <v>0</v>
      </c>
      <c r="M78" s="75">
        <v>0</v>
      </c>
      <c r="N78" s="76">
        <v>0</v>
      </c>
      <c r="O78" s="76">
        <v>25</v>
      </c>
      <c r="P78" s="76">
        <v>500000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7">
        <v>0</v>
      </c>
      <c r="W78" s="77">
        <v>2853</v>
      </c>
      <c r="X78" s="77">
        <v>2853</v>
      </c>
      <c r="Y78" s="76">
        <v>4179000</v>
      </c>
      <c r="Z78" s="76">
        <v>0</v>
      </c>
      <c r="AA78" s="76">
        <v>0</v>
      </c>
      <c r="AC78" s="70"/>
      <c r="AD78" s="70"/>
      <c r="AE78" s="70"/>
    </row>
    <row r="79" spans="1:31" x14ac:dyDescent="0.2">
      <c r="A79" s="11" t="s">
        <v>53</v>
      </c>
      <c r="B79" s="57" t="s">
        <v>6</v>
      </c>
      <c r="C79" s="75">
        <v>3</v>
      </c>
      <c r="D79" s="75">
        <v>15000</v>
      </c>
      <c r="E79" s="75">
        <v>0</v>
      </c>
      <c r="F79" s="75">
        <v>0</v>
      </c>
      <c r="G79" s="75">
        <v>0</v>
      </c>
      <c r="H79" s="75">
        <v>0</v>
      </c>
      <c r="I79" s="75">
        <v>0</v>
      </c>
      <c r="J79" s="75">
        <v>0</v>
      </c>
      <c r="K79" s="75">
        <v>0</v>
      </c>
      <c r="L79" s="75">
        <v>0</v>
      </c>
      <c r="M79" s="75">
        <v>0</v>
      </c>
      <c r="N79" s="76">
        <v>0</v>
      </c>
      <c r="O79" s="76">
        <v>17</v>
      </c>
      <c r="P79" s="76">
        <v>370000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7">
        <v>0</v>
      </c>
      <c r="W79" s="77">
        <v>4390</v>
      </c>
      <c r="X79" s="77">
        <v>6895</v>
      </c>
      <c r="Y79" s="76">
        <v>5212375</v>
      </c>
      <c r="Z79" s="76">
        <v>0</v>
      </c>
      <c r="AA79" s="76">
        <v>0</v>
      </c>
      <c r="AC79" s="70"/>
      <c r="AD79" s="70"/>
      <c r="AE79" s="70"/>
    </row>
    <row r="80" spans="1:31" x14ac:dyDescent="0.2">
      <c r="A80" s="11" t="s">
        <v>54</v>
      </c>
      <c r="B80" s="57" t="s">
        <v>7</v>
      </c>
      <c r="C80" s="75">
        <v>81</v>
      </c>
      <c r="D80" s="75">
        <v>162000</v>
      </c>
      <c r="E80" s="75">
        <v>0</v>
      </c>
      <c r="F80" s="75">
        <v>0</v>
      </c>
      <c r="G80" s="75">
        <v>0</v>
      </c>
      <c r="H80" s="75">
        <v>0</v>
      </c>
      <c r="I80" s="75">
        <v>0</v>
      </c>
      <c r="J80" s="75">
        <v>0</v>
      </c>
      <c r="K80" s="75">
        <v>0</v>
      </c>
      <c r="L80" s="75">
        <v>0</v>
      </c>
      <c r="M80" s="75">
        <v>6</v>
      </c>
      <c r="N80" s="76">
        <v>179295</v>
      </c>
      <c r="O80" s="76">
        <v>25</v>
      </c>
      <c r="P80" s="76">
        <v>500000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7">
        <v>0</v>
      </c>
      <c r="W80" s="77">
        <v>11086</v>
      </c>
      <c r="X80" s="77">
        <v>11086</v>
      </c>
      <c r="Y80" s="76">
        <v>11086000</v>
      </c>
      <c r="Z80" s="76">
        <v>0</v>
      </c>
      <c r="AA80" s="76">
        <v>0</v>
      </c>
      <c r="AC80" s="70"/>
      <c r="AD80" s="70"/>
      <c r="AE80" s="70"/>
    </row>
    <row r="81" spans="1:31" x14ac:dyDescent="0.2">
      <c r="A81" s="11" t="s">
        <v>55</v>
      </c>
      <c r="B81" s="57" t="s">
        <v>8</v>
      </c>
      <c r="C81" s="75">
        <v>1</v>
      </c>
      <c r="D81" s="75">
        <v>10000</v>
      </c>
      <c r="E81" s="75">
        <v>0</v>
      </c>
      <c r="F81" s="75">
        <v>0</v>
      </c>
      <c r="G81" s="75">
        <v>1</v>
      </c>
      <c r="H81" s="75">
        <v>9000</v>
      </c>
      <c r="I81" s="75">
        <v>84</v>
      </c>
      <c r="J81" s="75">
        <v>42000</v>
      </c>
      <c r="K81" s="75">
        <v>0</v>
      </c>
      <c r="L81" s="75">
        <v>0</v>
      </c>
      <c r="M81" s="75">
        <v>11</v>
      </c>
      <c r="N81" s="76">
        <v>1092340</v>
      </c>
      <c r="O81" s="76">
        <v>27</v>
      </c>
      <c r="P81" s="76">
        <v>810000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7">
        <v>0</v>
      </c>
      <c r="W81" s="77">
        <v>3198</v>
      </c>
      <c r="X81" s="77">
        <v>3198</v>
      </c>
      <c r="Y81" s="76">
        <v>3292800</v>
      </c>
      <c r="Z81" s="76">
        <v>0</v>
      </c>
      <c r="AA81" s="76">
        <v>0</v>
      </c>
      <c r="AD81" s="70"/>
      <c r="AE81" s="70"/>
    </row>
    <row r="82" spans="1:31" x14ac:dyDescent="0.2">
      <c r="A82" s="11" t="s">
        <v>56</v>
      </c>
      <c r="B82" s="57" t="s">
        <v>9</v>
      </c>
      <c r="C82" s="75">
        <v>14</v>
      </c>
      <c r="D82" s="75">
        <v>70000</v>
      </c>
      <c r="E82" s="75">
        <v>0</v>
      </c>
      <c r="F82" s="75">
        <v>0</v>
      </c>
      <c r="G82" s="75">
        <v>0</v>
      </c>
      <c r="H82" s="75">
        <v>0</v>
      </c>
      <c r="I82" s="75">
        <v>0</v>
      </c>
      <c r="J82" s="75">
        <v>0</v>
      </c>
      <c r="K82" s="75">
        <v>0</v>
      </c>
      <c r="L82" s="75">
        <v>0</v>
      </c>
      <c r="M82" s="75">
        <v>9</v>
      </c>
      <c r="N82" s="76">
        <v>897100</v>
      </c>
      <c r="O82" s="76">
        <v>31</v>
      </c>
      <c r="P82" s="76">
        <v>380000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7">
        <v>0</v>
      </c>
      <c r="W82" s="77">
        <v>4998</v>
      </c>
      <c r="X82" s="77">
        <v>10803</v>
      </c>
      <c r="Y82" s="76">
        <v>4495020</v>
      </c>
      <c r="Z82" s="76">
        <v>0</v>
      </c>
      <c r="AA82" s="76">
        <v>0</v>
      </c>
      <c r="AC82" s="70"/>
      <c r="AD82" s="70"/>
      <c r="AE82" s="70"/>
    </row>
    <row r="83" spans="1:31" x14ac:dyDescent="0.2">
      <c r="A83" s="11" t="s">
        <v>57</v>
      </c>
      <c r="B83" s="57" t="s">
        <v>10</v>
      </c>
      <c r="C83" s="75">
        <v>2</v>
      </c>
      <c r="D83" s="75">
        <v>12000</v>
      </c>
      <c r="E83" s="75">
        <v>0</v>
      </c>
      <c r="F83" s="75">
        <v>0</v>
      </c>
      <c r="G83" s="75">
        <v>0</v>
      </c>
      <c r="H83" s="75">
        <v>0</v>
      </c>
      <c r="I83" s="75">
        <v>0</v>
      </c>
      <c r="J83" s="75">
        <v>0</v>
      </c>
      <c r="K83" s="75">
        <v>0</v>
      </c>
      <c r="L83" s="75">
        <v>0</v>
      </c>
      <c r="M83" s="75">
        <v>0</v>
      </c>
      <c r="N83" s="76">
        <v>0</v>
      </c>
      <c r="O83" s="76">
        <v>27</v>
      </c>
      <c r="P83" s="76">
        <v>276000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7">
        <v>0</v>
      </c>
      <c r="W83" s="77">
        <v>1697</v>
      </c>
      <c r="X83" s="77">
        <v>1697</v>
      </c>
      <c r="Y83" s="76">
        <v>1949000</v>
      </c>
      <c r="Z83" s="76">
        <v>0</v>
      </c>
      <c r="AA83" s="76">
        <v>0</v>
      </c>
      <c r="AC83" s="70"/>
      <c r="AD83" s="70"/>
      <c r="AE83" s="70"/>
    </row>
    <row r="84" spans="1:31" x14ac:dyDescent="0.2">
      <c r="A84" s="11" t="s">
        <v>58</v>
      </c>
      <c r="B84" s="57" t="s">
        <v>11</v>
      </c>
      <c r="C84" s="75">
        <v>12</v>
      </c>
      <c r="D84" s="75">
        <v>60000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5">
        <v>0</v>
      </c>
      <c r="K84" s="75">
        <v>0</v>
      </c>
      <c r="L84" s="75">
        <v>0</v>
      </c>
      <c r="M84" s="75">
        <v>3</v>
      </c>
      <c r="N84" s="76">
        <v>81700</v>
      </c>
      <c r="O84" s="76">
        <v>40</v>
      </c>
      <c r="P84" s="76">
        <v>328000</v>
      </c>
      <c r="Q84" s="76">
        <v>0</v>
      </c>
      <c r="R84" s="76">
        <v>0</v>
      </c>
      <c r="S84" s="76">
        <v>4</v>
      </c>
      <c r="T84" s="76">
        <v>40000</v>
      </c>
      <c r="U84" s="76">
        <v>0</v>
      </c>
      <c r="V84" s="77">
        <v>0</v>
      </c>
      <c r="W84" s="77">
        <v>6659</v>
      </c>
      <c r="X84" s="77">
        <v>13492</v>
      </c>
      <c r="Y84" s="76">
        <v>8656700</v>
      </c>
      <c r="Z84" s="76">
        <v>0</v>
      </c>
      <c r="AA84" s="76">
        <v>0</v>
      </c>
    </row>
    <row r="85" spans="1:31" x14ac:dyDescent="0.2">
      <c r="A85" s="11" t="s">
        <v>59</v>
      </c>
      <c r="B85" s="57" t="s">
        <v>12</v>
      </c>
      <c r="C85" s="75">
        <v>9</v>
      </c>
      <c r="D85" s="75">
        <v>45000</v>
      </c>
      <c r="E85" s="75">
        <v>0</v>
      </c>
      <c r="F85" s="75">
        <v>0</v>
      </c>
      <c r="G85" s="75">
        <v>0</v>
      </c>
      <c r="H85" s="75">
        <v>0</v>
      </c>
      <c r="I85" s="75">
        <v>94</v>
      </c>
      <c r="J85" s="75">
        <v>255200</v>
      </c>
      <c r="K85" s="75">
        <v>0</v>
      </c>
      <c r="L85" s="75">
        <v>0</v>
      </c>
      <c r="M85" s="75">
        <v>1</v>
      </c>
      <c r="N85" s="76">
        <v>80000</v>
      </c>
      <c r="O85" s="76">
        <v>4</v>
      </c>
      <c r="P85" s="76">
        <v>80000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7">
        <v>0</v>
      </c>
      <c r="W85" s="77">
        <v>0</v>
      </c>
      <c r="X85" s="77">
        <v>0</v>
      </c>
      <c r="Y85" s="76">
        <v>0</v>
      </c>
      <c r="Z85" s="76">
        <v>0</v>
      </c>
      <c r="AA85" s="76">
        <v>0</v>
      </c>
      <c r="AC85" s="70"/>
      <c r="AD85" s="70"/>
      <c r="AE85" s="70"/>
    </row>
    <row r="86" spans="1:31" x14ac:dyDescent="0.2">
      <c r="A86" s="11" t="s">
        <v>60</v>
      </c>
      <c r="B86" s="57" t="s">
        <v>13</v>
      </c>
      <c r="C86" s="75">
        <v>8</v>
      </c>
      <c r="D86" s="75">
        <v>40000</v>
      </c>
      <c r="E86" s="75">
        <v>0</v>
      </c>
      <c r="F86" s="75">
        <v>0</v>
      </c>
      <c r="G86" s="75">
        <v>0</v>
      </c>
      <c r="H86" s="75">
        <v>0</v>
      </c>
      <c r="I86" s="75">
        <v>0</v>
      </c>
      <c r="J86" s="75">
        <v>0</v>
      </c>
      <c r="K86" s="75">
        <v>0</v>
      </c>
      <c r="L86" s="75">
        <v>0</v>
      </c>
      <c r="M86" s="75">
        <v>0</v>
      </c>
      <c r="N86" s="75">
        <v>0</v>
      </c>
      <c r="O86" s="76">
        <v>18</v>
      </c>
      <c r="P86" s="76">
        <v>360000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7">
        <v>0</v>
      </c>
      <c r="W86" s="77">
        <v>6388</v>
      </c>
      <c r="X86" s="77">
        <v>6388</v>
      </c>
      <c r="Y86" s="76">
        <v>5111200</v>
      </c>
      <c r="Z86" s="76">
        <v>35</v>
      </c>
      <c r="AA86" s="76">
        <v>33600</v>
      </c>
    </row>
    <row r="87" spans="1:31" x14ac:dyDescent="0.2">
      <c r="A87" s="11" t="s">
        <v>61</v>
      </c>
      <c r="B87" s="57" t="s">
        <v>14</v>
      </c>
      <c r="C87" s="75">
        <v>0</v>
      </c>
      <c r="D87" s="75">
        <v>0</v>
      </c>
      <c r="E87" s="75">
        <v>0</v>
      </c>
      <c r="F87" s="75">
        <v>0</v>
      </c>
      <c r="G87" s="75">
        <v>0</v>
      </c>
      <c r="H87" s="75">
        <v>0</v>
      </c>
      <c r="I87" s="75">
        <v>0</v>
      </c>
      <c r="J87" s="75">
        <v>0</v>
      </c>
      <c r="K87" s="75">
        <v>0</v>
      </c>
      <c r="L87" s="75">
        <v>0</v>
      </c>
      <c r="M87" s="75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2</v>
      </c>
      <c r="T87" s="76">
        <v>20000</v>
      </c>
      <c r="U87" s="76">
        <v>0</v>
      </c>
      <c r="V87" s="77">
        <v>0</v>
      </c>
      <c r="W87" s="77">
        <v>0</v>
      </c>
      <c r="X87" s="77">
        <v>0</v>
      </c>
      <c r="Y87" s="76">
        <v>0</v>
      </c>
      <c r="Z87" s="76">
        <v>0</v>
      </c>
      <c r="AA87" s="76">
        <v>0</v>
      </c>
      <c r="AC87" s="70"/>
      <c r="AD87" s="70"/>
      <c r="AE87" s="70"/>
    </row>
    <row r="88" spans="1:31" x14ac:dyDescent="0.2">
      <c r="A88" s="11" t="s">
        <v>62</v>
      </c>
      <c r="B88" s="57" t="s">
        <v>15</v>
      </c>
      <c r="C88" s="75">
        <v>2</v>
      </c>
      <c r="D88" s="75">
        <v>15000</v>
      </c>
      <c r="E88" s="75">
        <v>0</v>
      </c>
      <c r="F88" s="75">
        <v>0</v>
      </c>
      <c r="G88" s="75">
        <v>1653</v>
      </c>
      <c r="H88" s="75">
        <v>3906200</v>
      </c>
      <c r="I88" s="75">
        <v>0</v>
      </c>
      <c r="J88" s="75">
        <v>0</v>
      </c>
      <c r="K88" s="75">
        <v>0</v>
      </c>
      <c r="L88" s="75">
        <v>0</v>
      </c>
      <c r="M88" s="75">
        <v>0</v>
      </c>
      <c r="N88" s="76">
        <v>0</v>
      </c>
      <c r="O88" s="76">
        <v>25</v>
      </c>
      <c r="P88" s="76">
        <v>617000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7">
        <v>0</v>
      </c>
      <c r="W88" s="77">
        <v>2159</v>
      </c>
      <c r="X88" s="77">
        <v>4045</v>
      </c>
      <c r="Y88" s="76">
        <v>9572000</v>
      </c>
      <c r="Z88" s="76">
        <v>0</v>
      </c>
      <c r="AA88" s="76">
        <v>0</v>
      </c>
      <c r="AC88" s="70"/>
      <c r="AD88" s="70"/>
      <c r="AE88" s="70"/>
    </row>
    <row r="89" spans="1:31" x14ac:dyDescent="0.2">
      <c r="A89" s="11" t="s">
        <v>63</v>
      </c>
      <c r="B89" s="57" t="s">
        <v>16</v>
      </c>
      <c r="C89" s="75">
        <v>4</v>
      </c>
      <c r="D89" s="75">
        <v>80000</v>
      </c>
      <c r="E89" s="75">
        <v>30</v>
      </c>
      <c r="F89" s="75">
        <v>45000</v>
      </c>
      <c r="G89" s="75">
        <v>1245</v>
      </c>
      <c r="H89" s="75">
        <v>12822000</v>
      </c>
      <c r="I89" s="75">
        <v>0</v>
      </c>
      <c r="J89" s="75">
        <v>0</v>
      </c>
      <c r="K89" s="75">
        <v>0</v>
      </c>
      <c r="L89" s="75">
        <v>0</v>
      </c>
      <c r="M89" s="75">
        <v>2</v>
      </c>
      <c r="N89" s="76">
        <v>126600</v>
      </c>
      <c r="O89" s="76">
        <v>20</v>
      </c>
      <c r="P89" s="76">
        <v>595800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7">
        <v>0</v>
      </c>
      <c r="W89" s="77">
        <v>2601</v>
      </c>
      <c r="X89" s="77">
        <v>5983</v>
      </c>
      <c r="Y89" s="76">
        <v>883500</v>
      </c>
      <c r="Z89" s="76">
        <v>0</v>
      </c>
      <c r="AA89" s="76">
        <v>0</v>
      </c>
      <c r="AC89" s="70"/>
      <c r="AD89" s="70"/>
      <c r="AE89" s="70"/>
    </row>
    <row r="90" spans="1:31" x14ac:dyDescent="0.2">
      <c r="A90" s="11" t="s">
        <v>64</v>
      </c>
      <c r="B90" s="57" t="s">
        <v>17</v>
      </c>
      <c r="C90" s="75">
        <v>7</v>
      </c>
      <c r="D90" s="75">
        <v>60000</v>
      </c>
      <c r="E90" s="75">
        <v>0</v>
      </c>
      <c r="F90" s="75">
        <v>0</v>
      </c>
      <c r="G90" s="75">
        <v>0</v>
      </c>
      <c r="H90" s="75">
        <v>0</v>
      </c>
      <c r="I90" s="75">
        <v>0</v>
      </c>
      <c r="J90" s="75">
        <v>0</v>
      </c>
      <c r="K90" s="75">
        <v>0</v>
      </c>
      <c r="L90" s="75">
        <v>0</v>
      </c>
      <c r="M90" s="75">
        <v>0</v>
      </c>
      <c r="N90" s="76">
        <v>0</v>
      </c>
      <c r="O90" s="76">
        <v>8</v>
      </c>
      <c r="P90" s="76">
        <v>57000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7">
        <v>0</v>
      </c>
      <c r="W90" s="77">
        <v>1318</v>
      </c>
      <c r="X90" s="77">
        <v>2625</v>
      </c>
      <c r="Y90" s="76">
        <v>6062800</v>
      </c>
      <c r="Z90" s="76">
        <v>0</v>
      </c>
      <c r="AA90" s="76">
        <v>0</v>
      </c>
      <c r="AE90" s="70"/>
    </row>
    <row r="91" spans="1:31" x14ac:dyDescent="0.2">
      <c r="A91" s="11" t="s">
        <v>65</v>
      </c>
      <c r="B91" s="57" t="s">
        <v>18</v>
      </c>
      <c r="C91" s="75">
        <v>0</v>
      </c>
      <c r="D91" s="75">
        <v>0</v>
      </c>
      <c r="E91" s="75">
        <v>0</v>
      </c>
      <c r="F91" s="75">
        <v>0</v>
      </c>
      <c r="G91" s="75">
        <v>0</v>
      </c>
      <c r="H91" s="75">
        <v>0</v>
      </c>
      <c r="I91" s="75">
        <v>0</v>
      </c>
      <c r="J91" s="75">
        <v>0</v>
      </c>
      <c r="K91" s="75">
        <v>0</v>
      </c>
      <c r="L91" s="75">
        <v>0</v>
      </c>
      <c r="M91" s="75">
        <v>0</v>
      </c>
      <c r="N91" s="76">
        <v>0</v>
      </c>
      <c r="O91" s="76">
        <v>0</v>
      </c>
      <c r="P91" s="76">
        <v>0</v>
      </c>
      <c r="Q91" s="75">
        <v>0</v>
      </c>
      <c r="R91" s="75">
        <v>0</v>
      </c>
      <c r="S91" s="76">
        <v>0</v>
      </c>
      <c r="T91" s="76">
        <v>0</v>
      </c>
      <c r="U91" s="76">
        <v>0</v>
      </c>
      <c r="V91" s="77">
        <v>0</v>
      </c>
      <c r="W91" s="77">
        <v>356</v>
      </c>
      <c r="X91" s="77">
        <v>356</v>
      </c>
      <c r="Y91" s="76">
        <v>1088000</v>
      </c>
      <c r="Z91" s="76">
        <v>0</v>
      </c>
      <c r="AA91" s="76">
        <v>0</v>
      </c>
    </row>
    <row r="92" spans="1:31" x14ac:dyDescent="0.2">
      <c r="A92" s="12" t="s">
        <v>66</v>
      </c>
      <c r="B92" s="58" t="s">
        <v>19</v>
      </c>
      <c r="C92" s="83">
        <v>3</v>
      </c>
      <c r="D92" s="83">
        <v>6000</v>
      </c>
      <c r="E92" s="83">
        <v>0</v>
      </c>
      <c r="F92" s="83">
        <v>0</v>
      </c>
      <c r="G92" s="83">
        <v>0</v>
      </c>
      <c r="H92" s="83">
        <v>0</v>
      </c>
      <c r="I92" s="83">
        <v>0</v>
      </c>
      <c r="J92" s="83">
        <v>0</v>
      </c>
      <c r="K92" s="83">
        <v>0</v>
      </c>
      <c r="L92" s="83">
        <v>0</v>
      </c>
      <c r="M92" s="83">
        <v>0</v>
      </c>
      <c r="N92" s="84">
        <v>0</v>
      </c>
      <c r="O92" s="84">
        <v>0</v>
      </c>
      <c r="P92" s="84">
        <v>0</v>
      </c>
      <c r="Q92" s="84">
        <v>0</v>
      </c>
      <c r="R92" s="84">
        <v>0</v>
      </c>
      <c r="S92" s="84">
        <v>0</v>
      </c>
      <c r="T92" s="84">
        <v>0</v>
      </c>
      <c r="U92" s="84">
        <v>0</v>
      </c>
      <c r="V92" s="85">
        <v>0</v>
      </c>
      <c r="W92" s="85">
        <v>135</v>
      </c>
      <c r="X92" s="85">
        <v>135</v>
      </c>
      <c r="Y92" s="84">
        <v>384500</v>
      </c>
      <c r="Z92" s="84">
        <v>0</v>
      </c>
      <c r="AA92" s="84">
        <v>0</v>
      </c>
    </row>
    <row r="93" spans="1:31" x14ac:dyDescent="0.2">
      <c r="A93" s="59" t="s">
        <v>181</v>
      </c>
    </row>
    <row r="94" spans="1:31" x14ac:dyDescent="0.2">
      <c r="A94" t="s">
        <v>0</v>
      </c>
    </row>
    <row r="96" spans="1:31" s="60" customFormat="1" ht="20.45" customHeight="1" x14ac:dyDescent="0.2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  <c r="Q96" s="132"/>
    </row>
    <row r="97" spans="1:27" s="60" customFormat="1" ht="19.5" x14ac:dyDescent="0.2">
      <c r="A97" s="86" t="s">
        <v>105</v>
      </c>
    </row>
    <row r="98" spans="1:27" s="8" customFormat="1" ht="37.15" customHeight="1" x14ac:dyDescent="0.2">
      <c r="A98" s="133" t="s">
        <v>193</v>
      </c>
      <c r="B98" s="134"/>
      <c r="C98" s="139" t="s">
        <v>131</v>
      </c>
      <c r="D98" s="139"/>
      <c r="E98" s="139" t="s">
        <v>132</v>
      </c>
      <c r="F98" s="139"/>
      <c r="G98" s="139" t="s">
        <v>133</v>
      </c>
      <c r="H98" s="139"/>
      <c r="I98" s="139" t="s">
        <v>134</v>
      </c>
      <c r="J98" s="139"/>
      <c r="K98" s="139" t="s">
        <v>135</v>
      </c>
      <c r="L98" s="139"/>
      <c r="M98" s="139" t="s">
        <v>136</v>
      </c>
      <c r="N98" s="139"/>
      <c r="O98" s="139" t="s">
        <v>137</v>
      </c>
      <c r="P98" s="139"/>
      <c r="Q98" s="139" t="s">
        <v>138</v>
      </c>
      <c r="R98" s="139"/>
      <c r="S98" s="139" t="s">
        <v>139</v>
      </c>
      <c r="T98" s="139"/>
      <c r="U98" s="139" t="s">
        <v>140</v>
      </c>
      <c r="V98" s="139"/>
      <c r="W98" s="140" t="s">
        <v>141</v>
      </c>
      <c r="X98" s="142"/>
      <c r="Y98" s="141"/>
      <c r="Z98" s="139" t="s">
        <v>142</v>
      </c>
      <c r="AA98" s="140"/>
    </row>
    <row r="99" spans="1:27" s="8" customFormat="1" ht="13.9" customHeight="1" x14ac:dyDescent="0.2">
      <c r="A99" s="135"/>
      <c r="B99" s="136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150</v>
      </c>
      <c r="S99" s="109" t="s">
        <v>48</v>
      </c>
      <c r="T99" s="109" t="s">
        <v>151</v>
      </c>
      <c r="U99" s="109" t="s">
        <v>48</v>
      </c>
      <c r="V99" s="109" t="s">
        <v>152</v>
      </c>
      <c r="W99" s="109" t="s">
        <v>50</v>
      </c>
      <c r="X99" s="109" t="s">
        <v>48</v>
      </c>
      <c r="Y99" s="109" t="s">
        <v>153</v>
      </c>
      <c r="Z99" s="109" t="s">
        <v>48</v>
      </c>
      <c r="AA99" s="110" t="s">
        <v>154</v>
      </c>
    </row>
    <row r="100" spans="1:27" s="20" customFormat="1" ht="34.15" customHeight="1" x14ac:dyDescent="0.2">
      <c r="A100" s="137"/>
      <c r="B100" s="138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43</v>
      </c>
      <c r="V100" s="80" t="s">
        <v>42</v>
      </c>
      <c r="W100" s="80" t="s">
        <v>1</v>
      </c>
      <c r="X100" s="80" t="s">
        <v>43</v>
      </c>
      <c r="Y100" s="80" t="s">
        <v>42</v>
      </c>
      <c r="Z100" s="80" t="s">
        <v>43</v>
      </c>
      <c r="AA100" s="51" t="s">
        <v>42</v>
      </c>
    </row>
    <row r="101" spans="1:27" s="6" customFormat="1" x14ac:dyDescent="0.2">
      <c r="A101" s="79" t="s">
        <v>96</v>
      </c>
      <c r="B101" s="56" t="s">
        <v>3</v>
      </c>
      <c r="C101" s="28">
        <v>325</v>
      </c>
      <c r="D101" s="28">
        <v>3071800</v>
      </c>
      <c r="E101" s="28">
        <v>479</v>
      </c>
      <c r="F101" s="28">
        <v>3134500</v>
      </c>
      <c r="G101" s="28">
        <v>0</v>
      </c>
      <c r="H101" s="28">
        <v>0</v>
      </c>
      <c r="I101" s="28">
        <v>14700</v>
      </c>
      <c r="J101" s="28">
        <v>47884001</v>
      </c>
      <c r="K101" s="28">
        <v>42</v>
      </c>
      <c r="L101" s="28">
        <v>31500</v>
      </c>
      <c r="M101" s="28">
        <v>55</v>
      </c>
      <c r="N101" s="29">
        <v>3702000</v>
      </c>
      <c r="O101" s="29">
        <v>727</v>
      </c>
      <c r="P101" s="29">
        <v>15272767</v>
      </c>
      <c r="Q101" s="29">
        <v>0</v>
      </c>
      <c r="R101" s="29">
        <v>0</v>
      </c>
      <c r="S101" s="29">
        <v>84</v>
      </c>
      <c r="T101" s="29">
        <v>1043600</v>
      </c>
      <c r="U101" s="29">
        <v>16829</v>
      </c>
      <c r="V101" s="30">
        <v>1325261</v>
      </c>
      <c r="W101" s="30">
        <v>0</v>
      </c>
      <c r="X101" s="30">
        <v>0</v>
      </c>
      <c r="Y101" s="29">
        <v>0</v>
      </c>
      <c r="Z101" s="29">
        <v>55</v>
      </c>
      <c r="AA101" s="29">
        <v>108600</v>
      </c>
    </row>
    <row r="102" spans="1:27" s="6" customFormat="1" x14ac:dyDescent="0.2">
      <c r="A102" s="8" t="s">
        <v>84</v>
      </c>
      <c r="B102" s="57" t="s">
        <v>85</v>
      </c>
      <c r="C102" s="75">
        <v>15</v>
      </c>
      <c r="D102" s="75">
        <v>306000</v>
      </c>
      <c r="E102" s="75">
        <v>411</v>
      </c>
      <c r="F102" s="75">
        <v>2555500</v>
      </c>
      <c r="G102" s="75">
        <v>0</v>
      </c>
      <c r="H102" s="75">
        <v>0</v>
      </c>
      <c r="I102" s="75">
        <v>7368</v>
      </c>
      <c r="J102" s="75">
        <v>29439125</v>
      </c>
      <c r="K102" s="75">
        <v>0</v>
      </c>
      <c r="L102" s="75">
        <v>0</v>
      </c>
      <c r="M102" s="75">
        <v>7</v>
      </c>
      <c r="N102" s="76">
        <v>555220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7">
        <v>0</v>
      </c>
      <c r="W102" s="77">
        <v>0</v>
      </c>
      <c r="X102" s="77">
        <v>0</v>
      </c>
      <c r="Y102" s="76">
        <v>0</v>
      </c>
      <c r="Z102" s="76">
        <v>0</v>
      </c>
      <c r="AA102" s="76">
        <v>0</v>
      </c>
    </row>
    <row r="103" spans="1:27" s="6" customFormat="1" x14ac:dyDescent="0.2">
      <c r="A103" s="8" t="s">
        <v>86</v>
      </c>
      <c r="B103" s="57" t="s">
        <v>87</v>
      </c>
      <c r="C103" s="75">
        <v>16</v>
      </c>
      <c r="D103" s="75">
        <v>16000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42</v>
      </c>
      <c r="L103" s="75">
        <v>31500</v>
      </c>
      <c r="M103" s="75">
        <v>18</v>
      </c>
      <c r="N103" s="76">
        <v>1426400</v>
      </c>
      <c r="O103" s="76">
        <v>124</v>
      </c>
      <c r="P103" s="76">
        <v>2716000</v>
      </c>
      <c r="Q103" s="76">
        <v>0</v>
      </c>
      <c r="R103" s="76">
        <v>0</v>
      </c>
      <c r="S103" s="76">
        <v>0</v>
      </c>
      <c r="T103" s="76">
        <v>0</v>
      </c>
      <c r="U103" s="76">
        <v>1034</v>
      </c>
      <c r="V103" s="77">
        <v>1047500</v>
      </c>
      <c r="W103" s="77">
        <v>0</v>
      </c>
      <c r="X103" s="77">
        <v>0</v>
      </c>
      <c r="Y103" s="76">
        <v>0</v>
      </c>
      <c r="Z103" s="76">
        <v>0</v>
      </c>
      <c r="AA103" s="76">
        <v>0</v>
      </c>
    </row>
    <row r="104" spans="1:27" s="6" customFormat="1" x14ac:dyDescent="0.2">
      <c r="A104" s="8" t="s">
        <v>195</v>
      </c>
      <c r="B104" s="57" t="s">
        <v>88</v>
      </c>
      <c r="C104" s="75">
        <v>27</v>
      </c>
      <c r="D104" s="75">
        <v>270000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7">
        <v>0</v>
      </c>
      <c r="W104" s="77">
        <v>0</v>
      </c>
      <c r="X104" s="77">
        <v>0</v>
      </c>
      <c r="Y104" s="76">
        <v>0</v>
      </c>
      <c r="Z104" s="76">
        <v>0</v>
      </c>
      <c r="AA104" s="76">
        <v>0</v>
      </c>
    </row>
    <row r="105" spans="1:27" s="6" customFormat="1" x14ac:dyDescent="0.2">
      <c r="A105" s="8" t="s">
        <v>196</v>
      </c>
      <c r="B105" s="57" t="s">
        <v>89</v>
      </c>
      <c r="C105" s="75">
        <v>104</v>
      </c>
      <c r="D105" s="75">
        <v>1780800</v>
      </c>
      <c r="E105" s="75">
        <v>0</v>
      </c>
      <c r="F105" s="75">
        <v>0</v>
      </c>
      <c r="G105" s="75">
        <v>0</v>
      </c>
      <c r="H105" s="75">
        <v>0</v>
      </c>
      <c r="I105" s="75">
        <v>4729</v>
      </c>
      <c r="J105" s="75">
        <v>14237500</v>
      </c>
      <c r="K105" s="75">
        <v>0</v>
      </c>
      <c r="L105" s="75">
        <v>0</v>
      </c>
      <c r="M105" s="75">
        <v>0</v>
      </c>
      <c r="N105" s="76">
        <v>0</v>
      </c>
      <c r="O105" s="76">
        <v>151</v>
      </c>
      <c r="P105" s="76">
        <v>4424500</v>
      </c>
      <c r="Q105" s="76">
        <v>0</v>
      </c>
      <c r="R105" s="76">
        <v>0</v>
      </c>
      <c r="S105" s="76">
        <v>52</v>
      </c>
      <c r="T105" s="76">
        <v>530400</v>
      </c>
      <c r="U105" s="76">
        <v>6</v>
      </c>
      <c r="V105" s="77">
        <v>13000</v>
      </c>
      <c r="W105" s="77">
        <v>0</v>
      </c>
      <c r="X105" s="77">
        <v>0</v>
      </c>
      <c r="Y105" s="76">
        <v>0</v>
      </c>
      <c r="Z105" s="76">
        <v>0</v>
      </c>
      <c r="AA105" s="76">
        <v>0</v>
      </c>
    </row>
    <row r="106" spans="1:27" s="6" customFormat="1" x14ac:dyDescent="0.2">
      <c r="A106" s="8" t="s">
        <v>90</v>
      </c>
      <c r="B106" s="57" t="s">
        <v>91</v>
      </c>
      <c r="C106" s="75">
        <v>1</v>
      </c>
      <c r="D106" s="75">
        <v>2000</v>
      </c>
      <c r="E106" s="75">
        <v>18</v>
      </c>
      <c r="F106" s="75">
        <v>166500</v>
      </c>
      <c r="G106" s="75">
        <v>0</v>
      </c>
      <c r="H106" s="75">
        <v>0</v>
      </c>
      <c r="I106" s="75">
        <v>1309</v>
      </c>
      <c r="J106" s="75">
        <v>1046600</v>
      </c>
      <c r="K106" s="75">
        <v>0</v>
      </c>
      <c r="L106" s="75">
        <v>0</v>
      </c>
      <c r="M106" s="75">
        <v>1</v>
      </c>
      <c r="N106" s="76">
        <v>75000</v>
      </c>
      <c r="O106" s="76">
        <v>28</v>
      </c>
      <c r="P106" s="76">
        <v>560000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7">
        <v>0</v>
      </c>
      <c r="W106" s="77">
        <v>0</v>
      </c>
      <c r="X106" s="77">
        <v>0</v>
      </c>
      <c r="Y106" s="76">
        <v>0</v>
      </c>
      <c r="Z106" s="76">
        <v>0</v>
      </c>
      <c r="AA106" s="76">
        <v>0</v>
      </c>
    </row>
    <row r="107" spans="1:27" s="6" customFormat="1" x14ac:dyDescent="0.2">
      <c r="A107" s="8" t="s">
        <v>92</v>
      </c>
      <c r="B107" s="57" t="s">
        <v>93</v>
      </c>
      <c r="C107" s="75">
        <v>3</v>
      </c>
      <c r="D107" s="75">
        <v>15000</v>
      </c>
      <c r="E107" s="75">
        <v>49</v>
      </c>
      <c r="F107" s="75">
        <v>403500</v>
      </c>
      <c r="G107" s="75">
        <v>0</v>
      </c>
      <c r="H107" s="75">
        <v>0</v>
      </c>
      <c r="I107" s="75">
        <v>878</v>
      </c>
      <c r="J107" s="75">
        <v>2275326</v>
      </c>
      <c r="K107" s="75">
        <v>0</v>
      </c>
      <c r="L107" s="75">
        <v>0</v>
      </c>
      <c r="M107" s="75">
        <v>6</v>
      </c>
      <c r="N107" s="76">
        <v>140000</v>
      </c>
      <c r="O107" s="76">
        <v>46</v>
      </c>
      <c r="P107" s="76">
        <v>920000</v>
      </c>
      <c r="Q107" s="76">
        <v>0</v>
      </c>
      <c r="R107" s="76">
        <v>0</v>
      </c>
      <c r="S107" s="76">
        <v>18</v>
      </c>
      <c r="T107" s="76">
        <v>480000</v>
      </c>
      <c r="U107" s="76">
        <v>15789</v>
      </c>
      <c r="V107" s="77">
        <v>264761</v>
      </c>
      <c r="W107" s="77">
        <v>0</v>
      </c>
      <c r="X107" s="77">
        <v>0</v>
      </c>
      <c r="Y107" s="76">
        <v>0</v>
      </c>
      <c r="Z107" s="76">
        <v>0</v>
      </c>
      <c r="AA107" s="76">
        <v>0</v>
      </c>
    </row>
    <row r="108" spans="1:27" x14ac:dyDescent="0.2">
      <c r="A108" s="11" t="s">
        <v>51</v>
      </c>
      <c r="B108" s="57" t="s">
        <v>4</v>
      </c>
      <c r="C108" s="75">
        <v>10</v>
      </c>
      <c r="D108" s="75">
        <v>100000</v>
      </c>
      <c r="E108" s="75">
        <v>0</v>
      </c>
      <c r="F108" s="75">
        <v>0</v>
      </c>
      <c r="G108" s="75">
        <v>0</v>
      </c>
      <c r="H108" s="75">
        <v>0</v>
      </c>
      <c r="I108" s="75">
        <v>25</v>
      </c>
      <c r="J108" s="75">
        <v>34000</v>
      </c>
      <c r="K108" s="75">
        <v>0</v>
      </c>
      <c r="L108" s="75">
        <v>0</v>
      </c>
      <c r="M108" s="75">
        <v>3</v>
      </c>
      <c r="N108" s="76">
        <v>260820</v>
      </c>
      <c r="O108" s="76">
        <v>27</v>
      </c>
      <c r="P108" s="76">
        <v>440000</v>
      </c>
      <c r="Q108" s="76">
        <v>0</v>
      </c>
      <c r="R108" s="76">
        <v>0</v>
      </c>
      <c r="S108" s="76">
        <v>12</v>
      </c>
      <c r="T108" s="76">
        <v>13200</v>
      </c>
      <c r="U108" s="76">
        <v>0</v>
      </c>
      <c r="V108" s="77">
        <v>0</v>
      </c>
      <c r="W108" s="77">
        <v>0</v>
      </c>
      <c r="X108" s="77">
        <v>0</v>
      </c>
      <c r="Y108" s="76">
        <v>0</v>
      </c>
      <c r="Z108" s="76">
        <v>0</v>
      </c>
      <c r="AA108" s="76">
        <v>0</v>
      </c>
    </row>
    <row r="109" spans="1:27" x14ac:dyDescent="0.2">
      <c r="A109" s="11" t="s">
        <v>52</v>
      </c>
      <c r="B109" s="57" t="s">
        <v>5</v>
      </c>
      <c r="C109" s="75">
        <v>0</v>
      </c>
      <c r="D109" s="75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21</v>
      </c>
      <c r="J109" s="75">
        <v>148500</v>
      </c>
      <c r="K109" s="75">
        <v>0</v>
      </c>
      <c r="L109" s="75">
        <v>0</v>
      </c>
      <c r="M109" s="75">
        <v>0</v>
      </c>
      <c r="N109" s="76">
        <v>0</v>
      </c>
      <c r="O109" s="76">
        <v>12</v>
      </c>
      <c r="P109" s="76">
        <v>249800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7">
        <v>0</v>
      </c>
      <c r="W109" s="77">
        <v>0</v>
      </c>
      <c r="X109" s="77">
        <v>0</v>
      </c>
      <c r="Y109" s="76">
        <v>0</v>
      </c>
      <c r="Z109" s="76">
        <v>0</v>
      </c>
      <c r="AA109" s="76">
        <v>0</v>
      </c>
    </row>
    <row r="110" spans="1:27" x14ac:dyDescent="0.2">
      <c r="A110" s="11" t="s">
        <v>53</v>
      </c>
      <c r="B110" s="57" t="s">
        <v>6</v>
      </c>
      <c r="C110" s="75">
        <v>6</v>
      </c>
      <c r="D110" s="75">
        <v>30000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  <c r="N110" s="76">
        <v>0</v>
      </c>
      <c r="O110" s="76">
        <v>35</v>
      </c>
      <c r="P110" s="76">
        <v>730000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7">
        <v>0</v>
      </c>
      <c r="W110" s="77">
        <v>0</v>
      </c>
      <c r="X110" s="77">
        <v>0</v>
      </c>
      <c r="Y110" s="76">
        <v>0</v>
      </c>
      <c r="Z110" s="76">
        <v>0</v>
      </c>
      <c r="AA110" s="76">
        <v>0</v>
      </c>
    </row>
    <row r="111" spans="1:27" x14ac:dyDescent="0.2">
      <c r="A111" s="11" t="s">
        <v>54</v>
      </c>
      <c r="B111" s="57" t="s">
        <v>7</v>
      </c>
      <c r="C111" s="75">
        <v>60</v>
      </c>
      <c r="D111" s="75">
        <v>120000</v>
      </c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5">
        <v>0</v>
      </c>
      <c r="K111" s="75">
        <v>0</v>
      </c>
      <c r="L111" s="75">
        <v>0</v>
      </c>
      <c r="M111" s="75">
        <v>7</v>
      </c>
      <c r="N111" s="76">
        <v>228100</v>
      </c>
      <c r="O111" s="76">
        <v>47</v>
      </c>
      <c r="P111" s="76">
        <v>940000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7">
        <v>0</v>
      </c>
      <c r="W111" s="77">
        <v>0</v>
      </c>
      <c r="X111" s="77">
        <v>0</v>
      </c>
      <c r="Y111" s="76">
        <v>0</v>
      </c>
      <c r="Z111" s="76">
        <v>0</v>
      </c>
      <c r="AA111" s="76">
        <v>0</v>
      </c>
    </row>
    <row r="112" spans="1:27" x14ac:dyDescent="0.2">
      <c r="A112" s="11" t="s">
        <v>55</v>
      </c>
      <c r="B112" s="57" t="s">
        <v>8</v>
      </c>
      <c r="C112" s="75">
        <v>2</v>
      </c>
      <c r="D112" s="75">
        <v>20000</v>
      </c>
      <c r="E112" s="75">
        <v>0</v>
      </c>
      <c r="F112" s="75">
        <v>0</v>
      </c>
      <c r="G112" s="75">
        <v>0</v>
      </c>
      <c r="H112" s="75">
        <v>0</v>
      </c>
      <c r="I112" s="75">
        <v>91</v>
      </c>
      <c r="J112" s="75">
        <v>45500</v>
      </c>
      <c r="K112" s="75">
        <v>0</v>
      </c>
      <c r="L112" s="75">
        <v>0</v>
      </c>
      <c r="M112" s="75">
        <v>1</v>
      </c>
      <c r="N112" s="76">
        <v>100000</v>
      </c>
      <c r="O112" s="76">
        <v>27</v>
      </c>
      <c r="P112" s="76">
        <v>810000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7">
        <v>0</v>
      </c>
      <c r="W112" s="77">
        <v>0</v>
      </c>
      <c r="X112" s="77">
        <v>0</v>
      </c>
      <c r="Y112" s="76">
        <v>0</v>
      </c>
      <c r="Z112" s="76">
        <v>0</v>
      </c>
      <c r="AA112" s="76">
        <v>0</v>
      </c>
    </row>
    <row r="113" spans="1:27" x14ac:dyDescent="0.2">
      <c r="A113" s="11" t="s">
        <v>56</v>
      </c>
      <c r="B113" s="57" t="s">
        <v>9</v>
      </c>
      <c r="C113" s="75">
        <v>12</v>
      </c>
      <c r="D113" s="75">
        <v>60000</v>
      </c>
      <c r="E113" s="75">
        <v>0</v>
      </c>
      <c r="F113" s="75">
        <v>0</v>
      </c>
      <c r="G113" s="75">
        <v>0</v>
      </c>
      <c r="H113" s="75">
        <v>0</v>
      </c>
      <c r="I113" s="75">
        <v>0</v>
      </c>
      <c r="J113" s="75">
        <v>0</v>
      </c>
      <c r="K113" s="75">
        <v>0</v>
      </c>
      <c r="L113" s="75">
        <v>0</v>
      </c>
      <c r="M113" s="75">
        <v>4</v>
      </c>
      <c r="N113" s="76">
        <v>348460</v>
      </c>
      <c r="O113" s="76">
        <v>66</v>
      </c>
      <c r="P113" s="76">
        <v>835000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7">
        <v>0</v>
      </c>
      <c r="W113" s="77">
        <v>0</v>
      </c>
      <c r="X113" s="77">
        <v>0</v>
      </c>
      <c r="Y113" s="76">
        <v>0</v>
      </c>
      <c r="Z113" s="76">
        <v>0</v>
      </c>
      <c r="AA113" s="76">
        <v>0</v>
      </c>
    </row>
    <row r="114" spans="1:27" x14ac:dyDescent="0.2">
      <c r="A114" s="11" t="s">
        <v>57</v>
      </c>
      <c r="B114" s="57" t="s">
        <v>10</v>
      </c>
      <c r="C114" s="75">
        <v>1</v>
      </c>
      <c r="D114" s="75">
        <v>6000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5">
        <v>0</v>
      </c>
      <c r="K114" s="75">
        <v>0</v>
      </c>
      <c r="L114" s="75">
        <v>0</v>
      </c>
      <c r="M114" s="75">
        <v>0</v>
      </c>
      <c r="N114" s="76">
        <v>0</v>
      </c>
      <c r="O114" s="76">
        <v>26</v>
      </c>
      <c r="P114" s="76">
        <v>276000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7">
        <v>0</v>
      </c>
      <c r="W114" s="77">
        <v>0</v>
      </c>
      <c r="X114" s="77">
        <v>0</v>
      </c>
      <c r="Y114" s="76">
        <v>0</v>
      </c>
      <c r="Z114" s="76">
        <v>0</v>
      </c>
      <c r="AA114" s="76">
        <v>0</v>
      </c>
    </row>
    <row r="115" spans="1:27" x14ac:dyDescent="0.2">
      <c r="A115" s="11" t="s">
        <v>58</v>
      </c>
      <c r="B115" s="57" t="s">
        <v>11</v>
      </c>
      <c r="C115" s="75">
        <v>13</v>
      </c>
      <c r="D115" s="75">
        <v>65000</v>
      </c>
      <c r="E115" s="75">
        <v>0</v>
      </c>
      <c r="F115" s="75">
        <v>0</v>
      </c>
      <c r="G115" s="75">
        <v>0</v>
      </c>
      <c r="H115" s="75">
        <v>0</v>
      </c>
      <c r="I115" s="75">
        <v>0</v>
      </c>
      <c r="J115" s="75">
        <v>0</v>
      </c>
      <c r="K115" s="75">
        <v>0</v>
      </c>
      <c r="L115" s="75">
        <v>0</v>
      </c>
      <c r="M115" s="75">
        <v>1</v>
      </c>
      <c r="N115" s="76">
        <v>30000</v>
      </c>
      <c r="O115" s="76">
        <v>38</v>
      </c>
      <c r="P115" s="76">
        <v>308000</v>
      </c>
      <c r="Q115" s="76">
        <v>0</v>
      </c>
      <c r="R115" s="76">
        <v>0</v>
      </c>
      <c r="S115" s="76">
        <v>2</v>
      </c>
      <c r="T115" s="76">
        <v>20000</v>
      </c>
      <c r="U115" s="76">
        <v>0</v>
      </c>
      <c r="V115" s="77">
        <v>0</v>
      </c>
      <c r="W115" s="77">
        <v>0</v>
      </c>
      <c r="X115" s="77">
        <v>0</v>
      </c>
      <c r="Y115" s="76">
        <v>0</v>
      </c>
      <c r="Z115" s="76">
        <v>0</v>
      </c>
      <c r="AA115" s="76">
        <v>0</v>
      </c>
    </row>
    <row r="116" spans="1:27" x14ac:dyDescent="0.2">
      <c r="A116" s="11" t="s">
        <v>59</v>
      </c>
      <c r="B116" s="57" t="s">
        <v>12</v>
      </c>
      <c r="C116" s="75">
        <v>13</v>
      </c>
      <c r="D116" s="75">
        <v>65000</v>
      </c>
      <c r="E116" s="75">
        <v>0</v>
      </c>
      <c r="F116" s="75">
        <v>0</v>
      </c>
      <c r="G116" s="75">
        <v>0</v>
      </c>
      <c r="H116" s="75">
        <v>0</v>
      </c>
      <c r="I116" s="75">
        <v>120</v>
      </c>
      <c r="J116" s="75">
        <v>288450</v>
      </c>
      <c r="K116" s="75">
        <v>0</v>
      </c>
      <c r="L116" s="75">
        <v>0</v>
      </c>
      <c r="M116" s="75">
        <v>4</v>
      </c>
      <c r="N116" s="76">
        <v>387000</v>
      </c>
      <c r="O116" s="76">
        <v>5</v>
      </c>
      <c r="P116" s="76">
        <v>100000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7">
        <v>0</v>
      </c>
      <c r="W116" s="77">
        <v>0</v>
      </c>
      <c r="X116" s="77">
        <v>0</v>
      </c>
      <c r="Y116" s="76">
        <v>0</v>
      </c>
      <c r="Z116" s="76">
        <v>0</v>
      </c>
      <c r="AA116" s="76">
        <v>0</v>
      </c>
    </row>
    <row r="117" spans="1:27" x14ac:dyDescent="0.2">
      <c r="A117" s="11" t="s">
        <v>60</v>
      </c>
      <c r="B117" s="57" t="s">
        <v>13</v>
      </c>
      <c r="C117" s="75">
        <v>27</v>
      </c>
      <c r="D117" s="75">
        <v>135000</v>
      </c>
      <c r="E117" s="75">
        <v>0</v>
      </c>
      <c r="F117" s="75">
        <v>0</v>
      </c>
      <c r="G117" s="75">
        <v>0</v>
      </c>
      <c r="H117" s="75">
        <v>0</v>
      </c>
      <c r="I117" s="75">
        <v>0</v>
      </c>
      <c r="J117" s="75">
        <v>0</v>
      </c>
      <c r="K117" s="75">
        <v>0</v>
      </c>
      <c r="L117" s="75">
        <v>0</v>
      </c>
      <c r="M117" s="75">
        <v>1</v>
      </c>
      <c r="N117" s="75">
        <v>70000</v>
      </c>
      <c r="O117" s="76">
        <v>38</v>
      </c>
      <c r="P117" s="76">
        <v>744467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7">
        <v>0</v>
      </c>
      <c r="W117" s="77">
        <v>0</v>
      </c>
      <c r="X117" s="77">
        <v>0</v>
      </c>
      <c r="Y117" s="76">
        <v>0</v>
      </c>
      <c r="Z117" s="76">
        <v>55</v>
      </c>
      <c r="AA117" s="76">
        <v>108600</v>
      </c>
    </row>
    <row r="118" spans="1:27" x14ac:dyDescent="0.2">
      <c r="A118" s="11" t="s">
        <v>61</v>
      </c>
      <c r="B118" s="57" t="s">
        <v>14</v>
      </c>
      <c r="C118" s="75">
        <v>0</v>
      </c>
      <c r="D118" s="75">
        <v>0</v>
      </c>
      <c r="E118" s="75">
        <v>0</v>
      </c>
      <c r="F118" s="75">
        <v>0</v>
      </c>
      <c r="G118" s="75">
        <v>0</v>
      </c>
      <c r="H118" s="75">
        <v>0</v>
      </c>
      <c r="I118" s="75">
        <v>0</v>
      </c>
      <c r="J118" s="75">
        <v>0</v>
      </c>
      <c r="K118" s="75">
        <v>0</v>
      </c>
      <c r="L118" s="75">
        <v>0</v>
      </c>
      <c r="M118" s="75">
        <v>1</v>
      </c>
      <c r="N118" s="76">
        <v>60000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7">
        <v>0</v>
      </c>
      <c r="W118" s="77">
        <v>0</v>
      </c>
      <c r="X118" s="77">
        <v>0</v>
      </c>
      <c r="Y118" s="76">
        <v>0</v>
      </c>
      <c r="Z118" s="76">
        <v>0</v>
      </c>
      <c r="AA118" s="76">
        <v>0</v>
      </c>
    </row>
    <row r="119" spans="1:27" x14ac:dyDescent="0.2">
      <c r="A119" s="11" t="s">
        <v>62</v>
      </c>
      <c r="B119" s="57" t="s">
        <v>15</v>
      </c>
      <c r="C119" s="75">
        <v>2</v>
      </c>
      <c r="D119" s="75">
        <v>15000</v>
      </c>
      <c r="E119" s="75">
        <v>1</v>
      </c>
      <c r="F119" s="75">
        <v>9000</v>
      </c>
      <c r="G119" s="75">
        <v>0</v>
      </c>
      <c r="H119" s="75">
        <v>0</v>
      </c>
      <c r="I119" s="75">
        <v>0</v>
      </c>
      <c r="J119" s="75">
        <v>0</v>
      </c>
      <c r="K119" s="75">
        <v>0</v>
      </c>
      <c r="L119" s="75">
        <v>0</v>
      </c>
      <c r="M119" s="75">
        <v>0</v>
      </c>
      <c r="N119" s="76">
        <v>0</v>
      </c>
      <c r="O119" s="76">
        <v>26</v>
      </c>
      <c r="P119" s="76">
        <v>650000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7">
        <v>0</v>
      </c>
      <c r="W119" s="77">
        <v>0</v>
      </c>
      <c r="X119" s="77">
        <v>0</v>
      </c>
      <c r="Y119" s="76">
        <v>0</v>
      </c>
      <c r="Z119" s="76">
        <v>0</v>
      </c>
      <c r="AA119" s="76">
        <v>0</v>
      </c>
    </row>
    <row r="120" spans="1:27" x14ac:dyDescent="0.2">
      <c r="A120" s="11" t="s">
        <v>63</v>
      </c>
      <c r="B120" s="57" t="s">
        <v>16</v>
      </c>
      <c r="C120" s="75">
        <v>0</v>
      </c>
      <c r="D120" s="75">
        <v>0</v>
      </c>
      <c r="E120" s="75">
        <v>0</v>
      </c>
      <c r="F120" s="75">
        <v>0</v>
      </c>
      <c r="G120" s="75">
        <v>0</v>
      </c>
      <c r="H120" s="75">
        <v>0</v>
      </c>
      <c r="I120" s="75">
        <v>159</v>
      </c>
      <c r="J120" s="75">
        <v>369000</v>
      </c>
      <c r="K120" s="75">
        <v>0</v>
      </c>
      <c r="L120" s="75">
        <v>0</v>
      </c>
      <c r="M120" s="75">
        <v>1</v>
      </c>
      <c r="N120" s="76">
        <v>21000</v>
      </c>
      <c r="O120" s="76">
        <v>16</v>
      </c>
      <c r="P120" s="76">
        <v>460000</v>
      </c>
      <c r="Q120" s="76">
        <v>0</v>
      </c>
      <c r="R120" s="76">
        <v>0</v>
      </c>
      <c r="S120" s="76">
        <v>0</v>
      </c>
      <c r="T120" s="76">
        <v>0</v>
      </c>
      <c r="U120" s="76">
        <v>0</v>
      </c>
      <c r="V120" s="77">
        <v>0</v>
      </c>
      <c r="W120" s="77">
        <v>0</v>
      </c>
      <c r="X120" s="77">
        <v>0</v>
      </c>
      <c r="Y120" s="76">
        <v>0</v>
      </c>
      <c r="Z120" s="76">
        <v>0</v>
      </c>
      <c r="AA120" s="76">
        <v>0</v>
      </c>
    </row>
    <row r="121" spans="1:27" x14ac:dyDescent="0.2">
      <c r="A121" s="11" t="s">
        <v>64</v>
      </c>
      <c r="B121" s="57" t="s">
        <v>17</v>
      </c>
      <c r="C121" s="75">
        <v>10</v>
      </c>
      <c r="D121" s="75">
        <v>60000</v>
      </c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5">
        <v>0</v>
      </c>
      <c r="K121" s="75">
        <v>0</v>
      </c>
      <c r="L121" s="75">
        <v>0</v>
      </c>
      <c r="M121" s="75">
        <v>0</v>
      </c>
      <c r="N121" s="76">
        <v>0</v>
      </c>
      <c r="O121" s="76">
        <v>15</v>
      </c>
      <c r="P121" s="76">
        <v>109000</v>
      </c>
      <c r="Q121" s="76">
        <v>0</v>
      </c>
      <c r="R121" s="76">
        <v>0</v>
      </c>
      <c r="S121" s="76">
        <v>0</v>
      </c>
      <c r="T121" s="76">
        <v>0</v>
      </c>
      <c r="U121" s="76">
        <v>0</v>
      </c>
      <c r="V121" s="77">
        <v>0</v>
      </c>
      <c r="W121" s="77">
        <v>0</v>
      </c>
      <c r="X121" s="77">
        <v>0</v>
      </c>
      <c r="Y121" s="76">
        <v>0</v>
      </c>
      <c r="Z121" s="76">
        <v>0</v>
      </c>
      <c r="AA121" s="76">
        <v>0</v>
      </c>
    </row>
    <row r="122" spans="1:27" x14ac:dyDescent="0.2">
      <c r="A122" s="11" t="s">
        <v>65</v>
      </c>
      <c r="B122" s="57" t="s">
        <v>18</v>
      </c>
      <c r="C122" s="75">
        <v>0</v>
      </c>
      <c r="D122" s="75">
        <v>0</v>
      </c>
      <c r="E122" s="75">
        <v>0</v>
      </c>
      <c r="F122" s="75">
        <v>0</v>
      </c>
      <c r="G122" s="75">
        <v>0</v>
      </c>
      <c r="H122" s="75">
        <v>0</v>
      </c>
      <c r="I122" s="75">
        <v>0</v>
      </c>
      <c r="J122" s="75">
        <v>0</v>
      </c>
      <c r="K122" s="75">
        <v>0</v>
      </c>
      <c r="L122" s="75">
        <v>0</v>
      </c>
      <c r="M122" s="75">
        <v>0</v>
      </c>
      <c r="N122" s="76">
        <v>0</v>
      </c>
      <c r="O122" s="76">
        <v>0</v>
      </c>
      <c r="P122" s="76">
        <v>0</v>
      </c>
      <c r="Q122" s="75">
        <v>0</v>
      </c>
      <c r="R122" s="75">
        <v>0</v>
      </c>
      <c r="S122" s="76">
        <v>0</v>
      </c>
      <c r="T122" s="76">
        <v>0</v>
      </c>
      <c r="U122" s="76">
        <v>0</v>
      </c>
      <c r="V122" s="77">
        <v>0</v>
      </c>
      <c r="W122" s="77">
        <v>0</v>
      </c>
      <c r="X122" s="77">
        <v>0</v>
      </c>
      <c r="Y122" s="76">
        <v>0</v>
      </c>
      <c r="Z122" s="76">
        <v>0</v>
      </c>
      <c r="AA122" s="76">
        <v>0</v>
      </c>
    </row>
    <row r="123" spans="1:27" x14ac:dyDescent="0.2">
      <c r="A123" s="12" t="s">
        <v>66</v>
      </c>
      <c r="B123" s="58" t="s">
        <v>19</v>
      </c>
      <c r="C123" s="83">
        <v>3</v>
      </c>
      <c r="D123" s="83">
        <v>6000</v>
      </c>
      <c r="E123" s="83">
        <v>0</v>
      </c>
      <c r="F123" s="83">
        <v>0</v>
      </c>
      <c r="G123" s="83">
        <v>0</v>
      </c>
      <c r="H123" s="83">
        <v>0</v>
      </c>
      <c r="I123" s="83">
        <v>0</v>
      </c>
      <c r="J123" s="83">
        <v>0</v>
      </c>
      <c r="K123" s="83">
        <v>0</v>
      </c>
      <c r="L123" s="83">
        <v>0</v>
      </c>
      <c r="M123" s="83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0</v>
      </c>
      <c r="T123" s="84">
        <v>0</v>
      </c>
      <c r="U123" s="84">
        <v>0</v>
      </c>
      <c r="V123" s="85">
        <v>0</v>
      </c>
      <c r="W123" s="85">
        <v>0</v>
      </c>
      <c r="X123" s="85">
        <v>0</v>
      </c>
      <c r="Y123" s="84">
        <v>0</v>
      </c>
      <c r="Z123" s="84">
        <v>0</v>
      </c>
      <c r="AA123" s="84">
        <v>0</v>
      </c>
    </row>
    <row r="124" spans="1:27" x14ac:dyDescent="0.2">
      <c r="A124" s="59" t="s">
        <v>181</v>
      </c>
    </row>
    <row r="125" spans="1:27" x14ac:dyDescent="0.2">
      <c r="A125" t="s">
        <v>0</v>
      </c>
    </row>
    <row r="127" spans="1:27" s="20" customFormat="1" ht="16.5" customHeight="1" x14ac:dyDescent="0.2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</row>
    <row r="128" spans="1:27" s="60" customFormat="1" ht="19.5" x14ac:dyDescent="0.2">
      <c r="A128" s="86" t="s">
        <v>106</v>
      </c>
      <c r="B128" s="63"/>
    </row>
    <row r="129" spans="1:27" s="8" customFormat="1" ht="37.15" customHeight="1" x14ac:dyDescent="0.2">
      <c r="A129" s="133" t="s">
        <v>193</v>
      </c>
      <c r="B129" s="134"/>
      <c r="C129" s="139" t="s">
        <v>131</v>
      </c>
      <c r="D129" s="139"/>
      <c r="E129" s="139" t="s">
        <v>132</v>
      </c>
      <c r="F129" s="139"/>
      <c r="G129" s="139" t="s">
        <v>133</v>
      </c>
      <c r="H129" s="139"/>
      <c r="I129" s="139" t="s">
        <v>134</v>
      </c>
      <c r="J129" s="139"/>
      <c r="K129" s="139" t="s">
        <v>135</v>
      </c>
      <c r="L129" s="139"/>
      <c r="M129" s="139" t="s">
        <v>136</v>
      </c>
      <c r="N129" s="139"/>
      <c r="O129" s="139" t="s">
        <v>137</v>
      </c>
      <c r="P129" s="139"/>
      <c r="Q129" s="139" t="s">
        <v>138</v>
      </c>
      <c r="R129" s="139"/>
      <c r="S129" s="139" t="s">
        <v>139</v>
      </c>
      <c r="T129" s="139"/>
      <c r="U129" s="139" t="s">
        <v>140</v>
      </c>
      <c r="V129" s="139"/>
      <c r="W129" s="140" t="s">
        <v>141</v>
      </c>
      <c r="X129" s="142"/>
      <c r="Y129" s="141"/>
      <c r="Z129" s="139" t="s">
        <v>142</v>
      </c>
      <c r="AA129" s="140"/>
    </row>
    <row r="130" spans="1:27" s="8" customFormat="1" ht="13.9" customHeight="1" x14ac:dyDescent="0.2">
      <c r="A130" s="135"/>
      <c r="B130" s="136"/>
      <c r="C130" s="109" t="s">
        <v>47</v>
      </c>
      <c r="D130" s="109" t="s">
        <v>143</v>
      </c>
      <c r="E130" s="109" t="s">
        <v>49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09" t="s">
        <v>48</v>
      </c>
      <c r="L130" s="109" t="s">
        <v>147</v>
      </c>
      <c r="M130" s="109" t="s">
        <v>48</v>
      </c>
      <c r="N130" s="109" t="s">
        <v>148</v>
      </c>
      <c r="O130" s="109" t="s">
        <v>48</v>
      </c>
      <c r="P130" s="109" t="s">
        <v>149</v>
      </c>
      <c r="Q130" s="109" t="s">
        <v>48</v>
      </c>
      <c r="R130" s="109" t="s">
        <v>150</v>
      </c>
      <c r="S130" s="109" t="s">
        <v>48</v>
      </c>
      <c r="T130" s="109" t="s">
        <v>151</v>
      </c>
      <c r="U130" s="109" t="s">
        <v>48</v>
      </c>
      <c r="V130" s="109" t="s">
        <v>152</v>
      </c>
      <c r="W130" s="109" t="s">
        <v>50</v>
      </c>
      <c r="X130" s="109" t="s">
        <v>48</v>
      </c>
      <c r="Y130" s="109" t="s">
        <v>153</v>
      </c>
      <c r="Z130" s="109" t="s">
        <v>48</v>
      </c>
      <c r="AA130" s="110" t="s">
        <v>154</v>
      </c>
    </row>
    <row r="131" spans="1:27" s="20" customFormat="1" ht="34.15" customHeight="1" x14ac:dyDescent="0.2">
      <c r="A131" s="137"/>
      <c r="B131" s="138"/>
      <c r="C131" s="80" t="s">
        <v>43</v>
      </c>
      <c r="D131" s="80" t="s">
        <v>42</v>
      </c>
      <c r="E131" s="80" t="s">
        <v>44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43</v>
      </c>
      <c r="L131" s="80" t="s">
        <v>42</v>
      </c>
      <c r="M131" s="80" t="s">
        <v>43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43</v>
      </c>
      <c r="T131" s="80" t="s">
        <v>42</v>
      </c>
      <c r="U131" s="80" t="s">
        <v>43</v>
      </c>
      <c r="V131" s="80" t="s">
        <v>42</v>
      </c>
      <c r="W131" s="80" t="s">
        <v>1</v>
      </c>
      <c r="X131" s="80" t="s">
        <v>43</v>
      </c>
      <c r="Y131" s="80" t="s">
        <v>42</v>
      </c>
      <c r="Z131" s="80" t="s">
        <v>43</v>
      </c>
      <c r="AA131" s="51" t="s">
        <v>42</v>
      </c>
    </row>
    <row r="132" spans="1:27" s="6" customFormat="1" x14ac:dyDescent="0.2">
      <c r="A132" s="79" t="s">
        <v>96</v>
      </c>
      <c r="B132" s="56" t="s">
        <v>3</v>
      </c>
      <c r="C132" s="89">
        <v>342</v>
      </c>
      <c r="D132" s="89">
        <v>3290939</v>
      </c>
      <c r="E132" s="89">
        <v>553</v>
      </c>
      <c r="F132" s="89">
        <v>3514000</v>
      </c>
      <c r="G132" s="89">
        <v>1362</v>
      </c>
      <c r="H132" s="89">
        <v>14598985</v>
      </c>
      <c r="I132" s="89">
        <v>14588</v>
      </c>
      <c r="J132" s="89">
        <v>47548408</v>
      </c>
      <c r="K132" s="89">
        <v>97</v>
      </c>
      <c r="L132" s="89">
        <v>72750</v>
      </c>
      <c r="M132" s="89">
        <v>65</v>
      </c>
      <c r="N132" s="90">
        <v>4281966</v>
      </c>
      <c r="O132" s="90">
        <v>731</v>
      </c>
      <c r="P132" s="90">
        <v>16125083</v>
      </c>
      <c r="Q132" s="104">
        <v>0</v>
      </c>
      <c r="R132" s="104">
        <v>0</v>
      </c>
      <c r="S132" s="90">
        <v>85</v>
      </c>
      <c r="T132" s="90">
        <v>1323400</v>
      </c>
      <c r="U132" s="90">
        <v>53537</v>
      </c>
      <c r="V132" s="98">
        <v>47843675</v>
      </c>
      <c r="W132" s="98">
        <v>180004</v>
      </c>
      <c r="X132" s="98">
        <v>264330</v>
      </c>
      <c r="Y132" s="90">
        <v>216167963</v>
      </c>
      <c r="Z132" s="90">
        <v>62</v>
      </c>
      <c r="AA132" s="90">
        <v>119300</v>
      </c>
    </row>
    <row r="133" spans="1:27" s="6" customFormat="1" x14ac:dyDescent="0.2">
      <c r="A133" s="8" t="s">
        <v>84</v>
      </c>
      <c r="B133" s="57" t="s">
        <v>85</v>
      </c>
      <c r="C133" s="93">
        <v>12</v>
      </c>
      <c r="D133" s="93">
        <v>224800</v>
      </c>
      <c r="E133" s="93">
        <v>446</v>
      </c>
      <c r="F133" s="93">
        <v>2805000</v>
      </c>
      <c r="G133" s="91">
        <v>0</v>
      </c>
      <c r="H133" s="91">
        <v>0</v>
      </c>
      <c r="I133" s="93">
        <v>7295</v>
      </c>
      <c r="J133" s="93">
        <v>29153148</v>
      </c>
      <c r="K133" s="91">
        <v>0</v>
      </c>
      <c r="L133" s="91">
        <v>0</v>
      </c>
      <c r="M133" s="93">
        <v>5</v>
      </c>
      <c r="N133" s="94">
        <v>250000</v>
      </c>
      <c r="O133" s="94">
        <v>31</v>
      </c>
      <c r="P133" s="94">
        <v>861600</v>
      </c>
      <c r="Q133" s="92">
        <v>0</v>
      </c>
      <c r="R133" s="92">
        <v>0</v>
      </c>
      <c r="S133" s="92">
        <v>0</v>
      </c>
      <c r="T133" s="92">
        <v>0</v>
      </c>
      <c r="U133" s="92">
        <v>0</v>
      </c>
      <c r="V133" s="99">
        <v>0</v>
      </c>
      <c r="W133" s="100">
        <v>20663</v>
      </c>
      <c r="X133" s="100">
        <v>31092</v>
      </c>
      <c r="Y133" s="94">
        <v>46206792</v>
      </c>
      <c r="Z133" s="92">
        <v>0</v>
      </c>
      <c r="AA133" s="92">
        <v>0</v>
      </c>
    </row>
    <row r="134" spans="1:27" s="6" customFormat="1" x14ac:dyDescent="0.2">
      <c r="A134" s="8" t="s">
        <v>86</v>
      </c>
      <c r="B134" s="57" t="s">
        <v>87</v>
      </c>
      <c r="C134" s="93">
        <v>14</v>
      </c>
      <c r="D134" s="93">
        <v>14000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3">
        <v>97</v>
      </c>
      <c r="L134" s="93">
        <v>72750</v>
      </c>
      <c r="M134" s="93">
        <v>38</v>
      </c>
      <c r="N134" s="94">
        <v>2487340</v>
      </c>
      <c r="O134" s="94">
        <v>131</v>
      </c>
      <c r="P134" s="94">
        <v>2861000</v>
      </c>
      <c r="Q134" s="92">
        <v>0</v>
      </c>
      <c r="R134" s="92">
        <v>0</v>
      </c>
      <c r="S134" s="92">
        <v>0</v>
      </c>
      <c r="T134" s="92">
        <v>0</v>
      </c>
      <c r="U134" s="94">
        <v>6170</v>
      </c>
      <c r="V134" s="100">
        <v>6474000</v>
      </c>
      <c r="W134" s="100">
        <v>21424</v>
      </c>
      <c r="X134" s="100">
        <v>21424</v>
      </c>
      <c r="Y134" s="94">
        <v>37417000</v>
      </c>
      <c r="Z134" s="92">
        <v>0</v>
      </c>
      <c r="AA134" s="92">
        <v>0</v>
      </c>
    </row>
    <row r="135" spans="1:27" s="6" customFormat="1" x14ac:dyDescent="0.2">
      <c r="A135" s="8" t="s">
        <v>195</v>
      </c>
      <c r="B135" s="57" t="s">
        <v>88</v>
      </c>
      <c r="C135" s="93">
        <v>59</v>
      </c>
      <c r="D135" s="93">
        <v>590000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1">
        <v>0</v>
      </c>
      <c r="M135" s="91">
        <v>0</v>
      </c>
      <c r="N135" s="92">
        <v>0</v>
      </c>
      <c r="O135" s="92">
        <v>0</v>
      </c>
      <c r="P135" s="92">
        <v>0</v>
      </c>
      <c r="Q135" s="92">
        <v>0</v>
      </c>
      <c r="R135" s="92">
        <v>0</v>
      </c>
      <c r="S135" s="92">
        <v>0</v>
      </c>
      <c r="T135" s="92">
        <v>0</v>
      </c>
      <c r="U135" s="92">
        <v>0</v>
      </c>
      <c r="V135" s="99">
        <v>0</v>
      </c>
      <c r="W135" s="100">
        <v>11265</v>
      </c>
      <c r="X135" s="100">
        <v>11265</v>
      </c>
      <c r="Y135" s="94">
        <v>22531000</v>
      </c>
      <c r="Z135" s="92">
        <v>0</v>
      </c>
      <c r="AA135" s="92">
        <v>0</v>
      </c>
    </row>
    <row r="136" spans="1:27" s="6" customFormat="1" x14ac:dyDescent="0.2">
      <c r="A136" s="8" t="s">
        <v>196</v>
      </c>
      <c r="B136" s="57" t="s">
        <v>89</v>
      </c>
      <c r="C136" s="93">
        <v>100</v>
      </c>
      <c r="D136" s="93">
        <v>1753600</v>
      </c>
      <c r="E136" s="91">
        <v>0</v>
      </c>
      <c r="F136" s="91">
        <v>0</v>
      </c>
      <c r="G136" s="91">
        <v>0</v>
      </c>
      <c r="H136" s="91">
        <v>0</v>
      </c>
      <c r="I136" s="93">
        <v>4797</v>
      </c>
      <c r="J136" s="93">
        <v>14366000</v>
      </c>
      <c r="K136" s="91">
        <v>0</v>
      </c>
      <c r="L136" s="91">
        <v>0</v>
      </c>
      <c r="M136" s="91">
        <v>0</v>
      </c>
      <c r="N136" s="92">
        <v>0</v>
      </c>
      <c r="O136" s="94">
        <v>179</v>
      </c>
      <c r="P136" s="94">
        <v>5302630</v>
      </c>
      <c r="Q136" s="92">
        <v>0</v>
      </c>
      <c r="R136" s="92">
        <v>0</v>
      </c>
      <c r="S136" s="94">
        <v>52</v>
      </c>
      <c r="T136" s="94">
        <v>530400</v>
      </c>
      <c r="U136" s="94">
        <v>13344</v>
      </c>
      <c r="V136" s="100">
        <v>40927000</v>
      </c>
      <c r="W136" s="100">
        <v>20241</v>
      </c>
      <c r="X136" s="100">
        <v>20241</v>
      </c>
      <c r="Y136" s="94">
        <v>30402500</v>
      </c>
      <c r="Z136" s="92">
        <v>0</v>
      </c>
      <c r="AA136" s="92">
        <v>0</v>
      </c>
    </row>
    <row r="137" spans="1:27" s="6" customFormat="1" x14ac:dyDescent="0.2">
      <c r="A137" s="8" t="s">
        <v>90</v>
      </c>
      <c r="B137" s="57" t="s">
        <v>91</v>
      </c>
      <c r="C137" s="93">
        <v>2</v>
      </c>
      <c r="D137" s="93">
        <v>14000</v>
      </c>
      <c r="E137" s="93">
        <v>33</v>
      </c>
      <c r="F137" s="93">
        <v>184000</v>
      </c>
      <c r="G137" s="91">
        <v>0</v>
      </c>
      <c r="H137" s="91">
        <v>0</v>
      </c>
      <c r="I137" s="93">
        <v>1326</v>
      </c>
      <c r="J137" s="93">
        <v>1070600</v>
      </c>
      <c r="K137" s="91">
        <v>0</v>
      </c>
      <c r="L137" s="91">
        <v>0</v>
      </c>
      <c r="M137" s="93">
        <v>5</v>
      </c>
      <c r="N137" s="94">
        <v>248516</v>
      </c>
      <c r="O137" s="94">
        <v>25</v>
      </c>
      <c r="P137" s="94">
        <v>500000</v>
      </c>
      <c r="Q137" s="92">
        <v>0</v>
      </c>
      <c r="R137" s="92">
        <v>0</v>
      </c>
      <c r="S137" s="92">
        <v>0</v>
      </c>
      <c r="T137" s="92">
        <v>0</v>
      </c>
      <c r="U137" s="92">
        <v>0</v>
      </c>
      <c r="V137" s="99">
        <v>0</v>
      </c>
      <c r="W137" s="100">
        <v>66013</v>
      </c>
      <c r="X137" s="100">
        <v>107983</v>
      </c>
      <c r="Y137" s="94">
        <v>41244026</v>
      </c>
      <c r="Z137" s="94">
        <v>0</v>
      </c>
      <c r="AA137" s="94">
        <v>0</v>
      </c>
    </row>
    <row r="138" spans="1:27" s="6" customFormat="1" x14ac:dyDescent="0.2">
      <c r="A138" s="8" t="s">
        <v>92</v>
      </c>
      <c r="B138" s="57" t="s">
        <v>93</v>
      </c>
      <c r="C138" s="93">
        <v>12</v>
      </c>
      <c r="D138" s="93">
        <v>60000</v>
      </c>
      <c r="E138" s="93">
        <v>62</v>
      </c>
      <c r="F138" s="93">
        <v>507000</v>
      </c>
      <c r="G138" s="93">
        <v>30</v>
      </c>
      <c r="H138" s="93">
        <v>338985</v>
      </c>
      <c r="I138" s="93">
        <v>824</v>
      </c>
      <c r="J138" s="93">
        <v>2199626</v>
      </c>
      <c r="K138" s="91">
        <v>0</v>
      </c>
      <c r="L138" s="91">
        <v>0</v>
      </c>
      <c r="M138" s="93">
        <v>2</v>
      </c>
      <c r="N138" s="94">
        <v>45000</v>
      </c>
      <c r="O138" s="94">
        <v>38</v>
      </c>
      <c r="P138" s="94">
        <v>860000</v>
      </c>
      <c r="Q138" s="92">
        <v>0</v>
      </c>
      <c r="R138" s="92">
        <v>0</v>
      </c>
      <c r="S138" s="94">
        <v>27</v>
      </c>
      <c r="T138" s="94">
        <v>730000</v>
      </c>
      <c r="U138" s="94">
        <v>34023</v>
      </c>
      <c r="V138" s="100">
        <v>442675</v>
      </c>
      <c r="W138" s="100">
        <v>4</v>
      </c>
      <c r="X138" s="99">
        <v>0</v>
      </c>
      <c r="Y138" s="94">
        <v>8000</v>
      </c>
      <c r="Z138" s="92">
        <v>0</v>
      </c>
      <c r="AA138" s="92">
        <v>0</v>
      </c>
    </row>
    <row r="139" spans="1:27" x14ac:dyDescent="0.2">
      <c r="A139" s="11" t="s">
        <v>51</v>
      </c>
      <c r="B139" s="57" t="s">
        <v>4</v>
      </c>
      <c r="C139" s="93">
        <v>3</v>
      </c>
      <c r="D139" s="93">
        <v>30000</v>
      </c>
      <c r="E139" s="91">
        <v>0</v>
      </c>
      <c r="F139" s="91">
        <v>0</v>
      </c>
      <c r="G139" s="91">
        <v>0</v>
      </c>
      <c r="H139" s="91">
        <v>0</v>
      </c>
      <c r="I139" s="93">
        <v>21</v>
      </c>
      <c r="J139" s="93">
        <v>27600</v>
      </c>
      <c r="K139" s="91">
        <v>0</v>
      </c>
      <c r="L139" s="91">
        <v>0</v>
      </c>
      <c r="M139" s="93">
        <v>3</v>
      </c>
      <c r="N139" s="94">
        <v>287280</v>
      </c>
      <c r="O139" s="94">
        <v>15</v>
      </c>
      <c r="P139" s="94">
        <v>240000</v>
      </c>
      <c r="Q139" s="92">
        <v>0</v>
      </c>
      <c r="R139" s="92">
        <v>0</v>
      </c>
      <c r="S139" s="94">
        <v>3</v>
      </c>
      <c r="T139" s="94">
        <v>33000</v>
      </c>
      <c r="U139" s="92">
        <v>0</v>
      </c>
      <c r="V139" s="99">
        <v>0</v>
      </c>
      <c r="W139" s="100">
        <v>10</v>
      </c>
      <c r="X139" s="100">
        <v>10</v>
      </c>
      <c r="Y139" s="94">
        <v>10000</v>
      </c>
      <c r="Z139" s="92">
        <v>0</v>
      </c>
      <c r="AA139" s="92">
        <v>0</v>
      </c>
    </row>
    <row r="140" spans="1:27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3">
        <v>19</v>
      </c>
      <c r="J140" s="93">
        <v>138734</v>
      </c>
      <c r="K140" s="91">
        <v>0</v>
      </c>
      <c r="L140" s="91">
        <v>0</v>
      </c>
      <c r="M140" s="91">
        <v>0</v>
      </c>
      <c r="N140" s="92">
        <v>0</v>
      </c>
      <c r="O140" s="92">
        <v>0</v>
      </c>
      <c r="P140" s="92">
        <v>0</v>
      </c>
      <c r="Q140" s="92">
        <v>0</v>
      </c>
      <c r="R140" s="92">
        <v>0</v>
      </c>
      <c r="S140" s="92">
        <v>0</v>
      </c>
      <c r="T140" s="92">
        <v>0</v>
      </c>
      <c r="U140" s="92">
        <v>0</v>
      </c>
      <c r="V140" s="99">
        <v>0</v>
      </c>
      <c r="W140" s="100">
        <v>1672</v>
      </c>
      <c r="X140" s="100">
        <v>1672</v>
      </c>
      <c r="Y140" s="94">
        <v>1587000</v>
      </c>
      <c r="Z140" s="92">
        <v>0</v>
      </c>
      <c r="AA140" s="92">
        <v>0</v>
      </c>
    </row>
    <row r="141" spans="1:27" x14ac:dyDescent="0.2">
      <c r="A141" s="11" t="s">
        <v>53</v>
      </c>
      <c r="B141" s="57" t="s">
        <v>6</v>
      </c>
      <c r="C141" s="93">
        <v>1</v>
      </c>
      <c r="D141" s="93">
        <v>5000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1">
        <v>0</v>
      </c>
      <c r="M141" s="91">
        <v>0</v>
      </c>
      <c r="N141" s="92">
        <v>0</v>
      </c>
      <c r="O141" s="94">
        <v>46</v>
      </c>
      <c r="P141" s="94">
        <v>935600</v>
      </c>
      <c r="Q141" s="92">
        <v>0</v>
      </c>
      <c r="R141" s="92">
        <v>0</v>
      </c>
      <c r="S141" s="92">
        <v>0</v>
      </c>
      <c r="T141" s="92">
        <v>0</v>
      </c>
      <c r="U141" s="92">
        <v>0</v>
      </c>
      <c r="V141" s="99">
        <v>0</v>
      </c>
      <c r="W141" s="100">
        <v>2125</v>
      </c>
      <c r="X141" s="100">
        <v>4148</v>
      </c>
      <c r="Y141" s="94">
        <v>2972575</v>
      </c>
      <c r="Z141" s="92">
        <v>0</v>
      </c>
      <c r="AA141" s="92">
        <v>0</v>
      </c>
    </row>
    <row r="142" spans="1:27" x14ac:dyDescent="0.2">
      <c r="A142" s="11" t="s">
        <v>54</v>
      </c>
      <c r="B142" s="57" t="s">
        <v>7</v>
      </c>
      <c r="C142" s="93">
        <v>63</v>
      </c>
      <c r="D142" s="93">
        <v>126000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1">
        <v>0</v>
      </c>
      <c r="M142" s="91">
        <v>0</v>
      </c>
      <c r="N142" s="92">
        <v>0</v>
      </c>
      <c r="O142" s="94">
        <v>29</v>
      </c>
      <c r="P142" s="94">
        <v>580000</v>
      </c>
      <c r="Q142" s="92">
        <v>0</v>
      </c>
      <c r="R142" s="92">
        <v>0</v>
      </c>
      <c r="S142" s="92">
        <v>0</v>
      </c>
      <c r="T142" s="92">
        <v>0</v>
      </c>
      <c r="U142" s="92">
        <v>0</v>
      </c>
      <c r="V142" s="99">
        <v>0</v>
      </c>
      <c r="W142" s="100">
        <v>5861</v>
      </c>
      <c r="X142" s="100">
        <v>5861</v>
      </c>
      <c r="Y142" s="94">
        <v>5861000</v>
      </c>
      <c r="Z142" s="92">
        <v>0</v>
      </c>
      <c r="AA142" s="92">
        <v>0</v>
      </c>
    </row>
    <row r="143" spans="1:27" x14ac:dyDescent="0.2">
      <c r="A143" s="11" t="s">
        <v>55</v>
      </c>
      <c r="B143" s="57" t="s">
        <v>8</v>
      </c>
      <c r="C143" s="93">
        <v>4</v>
      </c>
      <c r="D143" s="93">
        <v>40000</v>
      </c>
      <c r="E143" s="91">
        <v>0</v>
      </c>
      <c r="F143" s="91">
        <v>0</v>
      </c>
      <c r="G143" s="91">
        <v>0</v>
      </c>
      <c r="H143" s="91">
        <v>0</v>
      </c>
      <c r="I143" s="93">
        <v>96</v>
      </c>
      <c r="J143" s="93">
        <v>48000</v>
      </c>
      <c r="K143" s="91">
        <v>0</v>
      </c>
      <c r="L143" s="91">
        <v>0</v>
      </c>
      <c r="M143" s="91">
        <v>0</v>
      </c>
      <c r="N143" s="92">
        <v>0</v>
      </c>
      <c r="O143" s="94">
        <v>32</v>
      </c>
      <c r="P143" s="94">
        <v>941000</v>
      </c>
      <c r="Q143" s="92">
        <v>0</v>
      </c>
      <c r="R143" s="92">
        <v>0</v>
      </c>
      <c r="S143" s="92">
        <v>0</v>
      </c>
      <c r="T143" s="92">
        <v>0</v>
      </c>
      <c r="U143" s="92">
        <v>0</v>
      </c>
      <c r="V143" s="99">
        <v>0</v>
      </c>
      <c r="W143" s="100">
        <v>1618</v>
      </c>
      <c r="X143" s="100">
        <v>1618</v>
      </c>
      <c r="Y143" s="94">
        <v>1714000</v>
      </c>
      <c r="Z143" s="92">
        <v>0</v>
      </c>
      <c r="AA143" s="92">
        <v>0</v>
      </c>
    </row>
    <row r="144" spans="1:27" x14ac:dyDescent="0.2">
      <c r="A144" s="11" t="s">
        <v>56</v>
      </c>
      <c r="B144" s="57" t="s">
        <v>9</v>
      </c>
      <c r="C144" s="93">
        <v>10</v>
      </c>
      <c r="D144" s="93">
        <v>50000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0</v>
      </c>
      <c r="L144" s="91">
        <v>0</v>
      </c>
      <c r="M144" s="93">
        <v>2</v>
      </c>
      <c r="N144" s="94">
        <v>199800</v>
      </c>
      <c r="O144" s="94">
        <v>51</v>
      </c>
      <c r="P144" s="94">
        <v>645000</v>
      </c>
      <c r="Q144" s="92">
        <v>0</v>
      </c>
      <c r="R144" s="92">
        <v>0</v>
      </c>
      <c r="S144" s="92">
        <v>0</v>
      </c>
      <c r="T144" s="92">
        <v>0</v>
      </c>
      <c r="U144" s="92">
        <v>0</v>
      </c>
      <c r="V144" s="99">
        <v>0</v>
      </c>
      <c r="W144" s="100">
        <v>2018</v>
      </c>
      <c r="X144" s="100">
        <v>3039</v>
      </c>
      <c r="Y144" s="94">
        <v>2106700</v>
      </c>
      <c r="Z144" s="92">
        <v>0</v>
      </c>
      <c r="AA144" s="92">
        <v>0</v>
      </c>
    </row>
    <row r="145" spans="1:27" x14ac:dyDescent="0.2">
      <c r="A145" s="11" t="s">
        <v>57</v>
      </c>
      <c r="B145" s="57" t="s">
        <v>10</v>
      </c>
      <c r="C145" s="93">
        <v>5</v>
      </c>
      <c r="D145" s="93">
        <v>30000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1">
        <v>0</v>
      </c>
      <c r="M145" s="91">
        <v>0</v>
      </c>
      <c r="N145" s="92">
        <v>0</v>
      </c>
      <c r="O145" s="94">
        <v>26</v>
      </c>
      <c r="P145" s="94">
        <v>270000</v>
      </c>
      <c r="Q145" s="92">
        <v>0</v>
      </c>
      <c r="R145" s="92">
        <v>0</v>
      </c>
      <c r="S145" s="92">
        <v>0</v>
      </c>
      <c r="T145" s="92">
        <v>0</v>
      </c>
      <c r="U145" s="92">
        <v>0</v>
      </c>
      <c r="V145" s="99">
        <v>0</v>
      </c>
      <c r="W145" s="99">
        <v>0</v>
      </c>
      <c r="X145" s="99">
        <v>0</v>
      </c>
      <c r="Y145" s="92">
        <v>0</v>
      </c>
      <c r="Z145" s="92">
        <v>0</v>
      </c>
      <c r="AA145" s="92">
        <v>0</v>
      </c>
    </row>
    <row r="146" spans="1:27" x14ac:dyDescent="0.2">
      <c r="A146" s="11" t="s">
        <v>58</v>
      </c>
      <c r="B146" s="57" t="s">
        <v>11</v>
      </c>
      <c r="C146" s="93">
        <v>10</v>
      </c>
      <c r="D146" s="93">
        <v>50000</v>
      </c>
      <c r="E146" s="91">
        <v>0</v>
      </c>
      <c r="F146" s="91">
        <v>0</v>
      </c>
      <c r="G146" s="91">
        <v>0</v>
      </c>
      <c r="H146" s="91">
        <v>0</v>
      </c>
      <c r="I146" s="91">
        <v>0</v>
      </c>
      <c r="J146" s="91">
        <v>0</v>
      </c>
      <c r="K146" s="91">
        <v>0</v>
      </c>
      <c r="L146" s="91">
        <v>0</v>
      </c>
      <c r="M146" s="93">
        <v>1</v>
      </c>
      <c r="N146" s="94">
        <v>30000</v>
      </c>
      <c r="O146" s="94">
        <v>36</v>
      </c>
      <c r="P146" s="94">
        <v>301500</v>
      </c>
      <c r="Q146" s="92">
        <v>0</v>
      </c>
      <c r="R146" s="92">
        <v>0</v>
      </c>
      <c r="S146" s="94">
        <v>2</v>
      </c>
      <c r="T146" s="94">
        <v>20000</v>
      </c>
      <c r="U146" s="92">
        <v>0</v>
      </c>
      <c r="V146" s="99">
        <v>0</v>
      </c>
      <c r="W146" s="100">
        <v>13761</v>
      </c>
      <c r="X146" s="100">
        <v>35836</v>
      </c>
      <c r="Y146" s="94">
        <v>2067300</v>
      </c>
      <c r="Z146" s="92">
        <v>0</v>
      </c>
      <c r="AA146" s="92">
        <v>0</v>
      </c>
    </row>
    <row r="147" spans="1:27" x14ac:dyDescent="0.2">
      <c r="A147" s="11" t="s">
        <v>59</v>
      </c>
      <c r="B147" s="57" t="s">
        <v>12</v>
      </c>
      <c r="C147" s="93">
        <v>11</v>
      </c>
      <c r="D147" s="93">
        <v>55000</v>
      </c>
      <c r="E147" s="91">
        <v>0</v>
      </c>
      <c r="F147" s="91">
        <v>0</v>
      </c>
      <c r="G147" s="91">
        <v>0</v>
      </c>
      <c r="H147" s="91">
        <v>0</v>
      </c>
      <c r="I147" s="93">
        <v>124</v>
      </c>
      <c r="J147" s="93">
        <v>286700</v>
      </c>
      <c r="K147" s="91">
        <v>0</v>
      </c>
      <c r="L147" s="91">
        <v>0</v>
      </c>
      <c r="M147" s="93">
        <v>4</v>
      </c>
      <c r="N147" s="94">
        <v>399000</v>
      </c>
      <c r="O147" s="94">
        <v>9</v>
      </c>
      <c r="P147" s="94">
        <v>180000</v>
      </c>
      <c r="Q147" s="92">
        <v>0</v>
      </c>
      <c r="R147" s="92">
        <v>0</v>
      </c>
      <c r="S147" s="92">
        <v>0</v>
      </c>
      <c r="T147" s="92">
        <v>0</v>
      </c>
      <c r="U147" s="92">
        <v>0</v>
      </c>
      <c r="V147" s="99">
        <v>0</v>
      </c>
      <c r="W147" s="99">
        <v>0</v>
      </c>
      <c r="X147" s="99">
        <v>0</v>
      </c>
      <c r="Y147" s="92">
        <v>0</v>
      </c>
      <c r="Z147" s="92">
        <v>0</v>
      </c>
      <c r="AA147" s="92">
        <v>0</v>
      </c>
    </row>
    <row r="148" spans="1:27" x14ac:dyDescent="0.2">
      <c r="A148" s="11" t="s">
        <v>60</v>
      </c>
      <c r="B148" s="57" t="s">
        <v>13</v>
      </c>
      <c r="C148" s="93">
        <v>26</v>
      </c>
      <c r="D148" s="93">
        <v>130000</v>
      </c>
      <c r="E148" s="91">
        <v>0</v>
      </c>
      <c r="F148" s="91">
        <v>0</v>
      </c>
      <c r="G148" s="91">
        <v>0</v>
      </c>
      <c r="H148" s="91">
        <v>0</v>
      </c>
      <c r="I148" s="91">
        <v>0</v>
      </c>
      <c r="J148" s="91">
        <v>0</v>
      </c>
      <c r="K148" s="91">
        <v>0</v>
      </c>
      <c r="L148" s="91">
        <v>0</v>
      </c>
      <c r="M148" s="93">
        <v>3</v>
      </c>
      <c r="N148" s="93">
        <v>188930</v>
      </c>
      <c r="O148" s="94">
        <v>36</v>
      </c>
      <c r="P148" s="94">
        <v>702433</v>
      </c>
      <c r="Q148" s="92">
        <v>0</v>
      </c>
      <c r="R148" s="92">
        <v>0</v>
      </c>
      <c r="S148" s="92">
        <v>0</v>
      </c>
      <c r="T148" s="92">
        <v>0</v>
      </c>
      <c r="U148" s="92">
        <v>0</v>
      </c>
      <c r="V148" s="99">
        <v>0</v>
      </c>
      <c r="W148" s="100">
        <v>3439</v>
      </c>
      <c r="X148" s="100">
        <v>3439</v>
      </c>
      <c r="Y148" s="94">
        <v>2751600</v>
      </c>
      <c r="Z148" s="94">
        <v>62</v>
      </c>
      <c r="AA148" s="94">
        <v>119300</v>
      </c>
    </row>
    <row r="149" spans="1:27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1">
        <v>0</v>
      </c>
      <c r="M149" s="93">
        <v>1</v>
      </c>
      <c r="N149" s="94">
        <v>60000</v>
      </c>
      <c r="O149" s="92">
        <v>0</v>
      </c>
      <c r="P149" s="92">
        <v>0</v>
      </c>
      <c r="Q149" s="92">
        <v>0</v>
      </c>
      <c r="R149" s="92">
        <v>0</v>
      </c>
      <c r="S149" s="94">
        <v>1</v>
      </c>
      <c r="T149" s="94">
        <v>10000</v>
      </c>
      <c r="U149" s="92">
        <v>0</v>
      </c>
      <c r="V149" s="99">
        <v>0</v>
      </c>
      <c r="W149" s="99">
        <v>0</v>
      </c>
      <c r="X149" s="99">
        <v>0</v>
      </c>
      <c r="Y149" s="92">
        <v>0</v>
      </c>
      <c r="Z149" s="92">
        <v>0</v>
      </c>
      <c r="AA149" s="92">
        <v>0</v>
      </c>
    </row>
    <row r="150" spans="1:27" x14ac:dyDescent="0.2">
      <c r="A150" s="11" t="s">
        <v>62</v>
      </c>
      <c r="B150" s="57" t="s">
        <v>15</v>
      </c>
      <c r="C150" s="93">
        <v>1</v>
      </c>
      <c r="D150" s="93">
        <v>10000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1">
        <v>0</v>
      </c>
      <c r="M150" s="91">
        <v>0</v>
      </c>
      <c r="N150" s="92">
        <v>0</v>
      </c>
      <c r="O150" s="94">
        <v>20</v>
      </c>
      <c r="P150" s="94">
        <v>497320</v>
      </c>
      <c r="Q150" s="92">
        <v>0</v>
      </c>
      <c r="R150" s="92">
        <v>0</v>
      </c>
      <c r="S150" s="92">
        <v>0</v>
      </c>
      <c r="T150" s="92">
        <v>0</v>
      </c>
      <c r="U150" s="92">
        <v>0</v>
      </c>
      <c r="V150" s="99">
        <v>0</v>
      </c>
      <c r="W150" s="100">
        <v>6310</v>
      </c>
      <c r="X150" s="100">
        <v>8621</v>
      </c>
      <c r="Y150" s="94">
        <v>13723000</v>
      </c>
      <c r="Z150" s="92">
        <v>0</v>
      </c>
      <c r="AA150" s="92">
        <v>0</v>
      </c>
    </row>
    <row r="151" spans="1:27" x14ac:dyDescent="0.2">
      <c r="A151" s="11" t="s">
        <v>63</v>
      </c>
      <c r="B151" s="57" t="s">
        <v>16</v>
      </c>
      <c r="C151" s="93">
        <v>4</v>
      </c>
      <c r="D151" s="93">
        <v>80000</v>
      </c>
      <c r="E151" s="93">
        <v>12</v>
      </c>
      <c r="F151" s="93">
        <v>18000</v>
      </c>
      <c r="G151" s="93">
        <v>1332</v>
      </c>
      <c r="H151" s="93">
        <v>14260000</v>
      </c>
      <c r="I151" s="93">
        <v>86</v>
      </c>
      <c r="J151" s="93">
        <v>258000</v>
      </c>
      <c r="K151" s="91">
        <v>0</v>
      </c>
      <c r="L151" s="91">
        <v>0</v>
      </c>
      <c r="M151" s="93">
        <v>1</v>
      </c>
      <c r="N151" s="94">
        <v>86100</v>
      </c>
      <c r="O151" s="94">
        <v>11</v>
      </c>
      <c r="P151" s="94">
        <v>330000</v>
      </c>
      <c r="Q151" s="92">
        <v>0</v>
      </c>
      <c r="R151" s="92">
        <v>0</v>
      </c>
      <c r="S151" s="92">
        <v>0</v>
      </c>
      <c r="T151" s="92">
        <v>0</v>
      </c>
      <c r="U151" s="92">
        <v>0</v>
      </c>
      <c r="V151" s="99">
        <v>0</v>
      </c>
      <c r="W151" s="100">
        <v>823</v>
      </c>
      <c r="X151" s="100">
        <v>2750</v>
      </c>
      <c r="Y151" s="94">
        <v>354800</v>
      </c>
      <c r="Z151" s="92">
        <v>0</v>
      </c>
      <c r="AA151" s="92">
        <v>0</v>
      </c>
    </row>
    <row r="152" spans="1:27" x14ac:dyDescent="0.2">
      <c r="A152" s="11" t="s">
        <v>64</v>
      </c>
      <c r="B152" s="57" t="s">
        <v>17</v>
      </c>
      <c r="C152" s="93">
        <v>2</v>
      </c>
      <c r="D152" s="93">
        <v>24000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1">
        <v>0</v>
      </c>
      <c r="M152" s="91">
        <v>0</v>
      </c>
      <c r="N152" s="92">
        <v>0</v>
      </c>
      <c r="O152" s="94">
        <v>16</v>
      </c>
      <c r="P152" s="94">
        <v>117000</v>
      </c>
      <c r="Q152" s="92">
        <v>0</v>
      </c>
      <c r="R152" s="92">
        <v>0</v>
      </c>
      <c r="S152" s="92">
        <v>0</v>
      </c>
      <c r="T152" s="92">
        <v>0</v>
      </c>
      <c r="U152" s="92">
        <v>0</v>
      </c>
      <c r="V152" s="99">
        <v>0</v>
      </c>
      <c r="W152" s="100">
        <v>2511</v>
      </c>
      <c r="X152" s="100">
        <v>5085</v>
      </c>
      <c r="Y152" s="94">
        <v>4506170</v>
      </c>
      <c r="Z152" s="92">
        <v>0</v>
      </c>
      <c r="AA152" s="92">
        <v>0</v>
      </c>
    </row>
    <row r="153" spans="1:27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1">
        <v>0</v>
      </c>
      <c r="M153" s="91">
        <v>0</v>
      </c>
      <c r="N153" s="92">
        <v>0</v>
      </c>
      <c r="O153" s="92">
        <v>0</v>
      </c>
      <c r="P153" s="92">
        <v>0</v>
      </c>
      <c r="Q153" s="91">
        <v>0</v>
      </c>
      <c r="R153" s="91">
        <v>0</v>
      </c>
      <c r="S153" s="92">
        <v>0</v>
      </c>
      <c r="T153" s="92">
        <v>0</v>
      </c>
      <c r="U153" s="92">
        <v>0</v>
      </c>
      <c r="V153" s="99">
        <v>0</v>
      </c>
      <c r="W153" s="100">
        <v>179</v>
      </c>
      <c r="X153" s="100">
        <v>179</v>
      </c>
      <c r="Y153" s="92">
        <v>537000</v>
      </c>
      <c r="Z153" s="92">
        <v>0</v>
      </c>
      <c r="AA153" s="92">
        <v>0</v>
      </c>
    </row>
    <row r="154" spans="1:27" x14ac:dyDescent="0.2">
      <c r="A154" s="12" t="s">
        <v>66</v>
      </c>
      <c r="B154" s="58" t="s">
        <v>19</v>
      </c>
      <c r="C154" s="95">
        <v>3</v>
      </c>
      <c r="D154" s="95">
        <v>4539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6">
        <v>0</v>
      </c>
      <c r="M154" s="96">
        <v>0</v>
      </c>
      <c r="N154" s="97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101">
        <v>0</v>
      </c>
      <c r="W154" s="102">
        <v>67</v>
      </c>
      <c r="X154" s="102">
        <v>67</v>
      </c>
      <c r="Y154" s="97">
        <v>167500</v>
      </c>
      <c r="Z154" s="97">
        <v>0</v>
      </c>
      <c r="AA154" s="97">
        <v>0</v>
      </c>
    </row>
    <row r="155" spans="1:27" x14ac:dyDescent="0.2">
      <c r="A155" s="59" t="s">
        <v>181</v>
      </c>
    </row>
    <row r="156" spans="1:27" x14ac:dyDescent="0.2">
      <c r="A156" t="s">
        <v>0</v>
      </c>
    </row>
  </sheetData>
  <mergeCells count="70">
    <mergeCell ref="C36:D36"/>
    <mergeCell ref="E36:F36"/>
    <mergeCell ref="G36:H36"/>
    <mergeCell ref="A1:Q1"/>
    <mergeCell ref="A5:B7"/>
    <mergeCell ref="C5:D5"/>
    <mergeCell ref="E5:F5"/>
    <mergeCell ref="G5:H5"/>
    <mergeCell ref="I5:J5"/>
    <mergeCell ref="Q5:R5"/>
    <mergeCell ref="S5:T5"/>
    <mergeCell ref="U5:V5"/>
    <mergeCell ref="W5:Y5"/>
    <mergeCell ref="Z5:AA5"/>
    <mergeCell ref="A34:Q34"/>
    <mergeCell ref="K5:L5"/>
    <mergeCell ref="M5:N5"/>
    <mergeCell ref="O5:P5"/>
    <mergeCell ref="Z36:AA36"/>
    <mergeCell ref="A65:Q65"/>
    <mergeCell ref="A67:B69"/>
    <mergeCell ref="C67:D67"/>
    <mergeCell ref="E67:F67"/>
    <mergeCell ref="G67:H67"/>
    <mergeCell ref="I67:J67"/>
    <mergeCell ref="K67:L67"/>
    <mergeCell ref="K36:L36"/>
    <mergeCell ref="O67:P67"/>
    <mergeCell ref="Q67:R67"/>
    <mergeCell ref="S67:T67"/>
    <mergeCell ref="U67:V67"/>
    <mergeCell ref="W67:Y67"/>
    <mergeCell ref="M36:N36"/>
    <mergeCell ref="A36:B38"/>
    <mergeCell ref="W36:Y36"/>
    <mergeCell ref="S36:T36"/>
    <mergeCell ref="U36:V36"/>
    <mergeCell ref="E98:F98"/>
    <mergeCell ref="G98:H98"/>
    <mergeCell ref="I98:J98"/>
    <mergeCell ref="K98:L98"/>
    <mergeCell ref="M98:N98"/>
    <mergeCell ref="M67:N67"/>
    <mergeCell ref="Q98:R98"/>
    <mergeCell ref="S98:T98"/>
    <mergeCell ref="U98:V98"/>
    <mergeCell ref="W98:Y98"/>
    <mergeCell ref="I36:J36"/>
    <mergeCell ref="O36:P36"/>
    <mergeCell ref="Q36:R36"/>
    <mergeCell ref="Z98:AA98"/>
    <mergeCell ref="Z67:AA67"/>
    <mergeCell ref="A96:Q96"/>
    <mergeCell ref="A98:B100"/>
    <mergeCell ref="C98:D98"/>
    <mergeCell ref="O98:P98"/>
    <mergeCell ref="S129:T129"/>
    <mergeCell ref="U129:V129"/>
    <mergeCell ref="W129:Y129"/>
    <mergeCell ref="Z129:AA129"/>
    <mergeCell ref="G129:H129"/>
    <mergeCell ref="I129:J129"/>
    <mergeCell ref="K129:L129"/>
    <mergeCell ref="M129:N129"/>
    <mergeCell ref="O129:P129"/>
    <mergeCell ref="A127:Q127"/>
    <mergeCell ref="A129:B131"/>
    <mergeCell ref="C129:D129"/>
    <mergeCell ref="E129:F129"/>
    <mergeCell ref="Q129:R129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61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F23" sqref="F23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9.5" style="42" customWidth="1"/>
    <col min="4" max="4" width="14" style="42" customWidth="1"/>
    <col min="5" max="5" width="6.83203125" style="42" customWidth="1"/>
    <col min="6" max="6" width="11.5" style="42" customWidth="1"/>
    <col min="7" max="7" width="9.33203125" style="42" customWidth="1"/>
    <col min="8" max="8" width="12.83203125" style="42" customWidth="1"/>
    <col min="9" max="9" width="8.5" style="42" customWidth="1"/>
    <col min="10" max="10" width="13.1640625" style="42" customWidth="1"/>
    <col min="11" max="11" width="6.5" style="42" customWidth="1"/>
    <col min="12" max="12" width="10" style="42" customWidth="1"/>
    <col min="13" max="13" width="7.83203125" style="42" customWidth="1"/>
    <col min="14" max="14" width="12.5" style="42" customWidth="1"/>
    <col min="15" max="15" width="9.5" style="42" customWidth="1"/>
    <col min="16" max="16" width="13.5" style="42" customWidth="1"/>
    <col min="17" max="17" width="9.6640625" style="42" hidden="1" customWidth="1"/>
    <col min="18" max="18" width="12.83203125" style="42" hidden="1" customWidth="1"/>
    <col min="19" max="19" width="7.1640625" style="42" customWidth="1"/>
    <col min="20" max="20" width="11" style="42" customWidth="1"/>
    <col min="21" max="21" width="10.1640625" style="42" bestFit="1" customWidth="1"/>
    <col min="22" max="23" width="12.83203125" style="42" customWidth="1"/>
    <col min="24" max="24" width="10.5" style="42" customWidth="1"/>
    <col min="25" max="25" width="14.5" style="42" customWidth="1"/>
    <col min="26" max="26" width="9.6640625" style="42" bestFit="1" customWidth="1"/>
    <col min="27" max="27" width="10.1640625" style="42" bestFit="1" customWidth="1"/>
    <col min="28" max="28" width="18.5" hidden="1" customWidth="1"/>
    <col min="29" max="31" width="18.1640625" hidden="1" customWidth="1"/>
  </cols>
  <sheetData>
    <row r="1" spans="1:31" ht="18.75" x14ac:dyDescent="0.2">
      <c r="A1" s="132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</row>
    <row r="2" spans="1:31" ht="23.25" customHeight="1" x14ac:dyDescent="0.2">
      <c r="M2" s="43"/>
      <c r="N2" s="43"/>
      <c r="O2" s="43"/>
    </row>
    <row r="3" spans="1:31" s="60" customFormat="1" ht="10.5" customHeight="1" x14ac:dyDescent="0.2"/>
    <row r="4" spans="1:31" s="60" customFormat="1" ht="19.5" x14ac:dyDescent="0.2">
      <c r="A4" s="62" t="s">
        <v>97</v>
      </c>
      <c r="R4" s="63"/>
    </row>
    <row r="5" spans="1:31" s="8" customFormat="1" ht="37.15" customHeight="1" x14ac:dyDescent="0.2">
      <c r="A5" s="133" t="s">
        <v>193</v>
      </c>
      <c r="B5" s="134"/>
      <c r="C5" s="139" t="s">
        <v>131</v>
      </c>
      <c r="D5" s="139"/>
      <c r="E5" s="139" t="s">
        <v>132</v>
      </c>
      <c r="F5" s="139"/>
      <c r="G5" s="139" t="s">
        <v>133</v>
      </c>
      <c r="H5" s="139"/>
      <c r="I5" s="139" t="s">
        <v>134</v>
      </c>
      <c r="J5" s="139"/>
      <c r="K5" s="139" t="s">
        <v>135</v>
      </c>
      <c r="L5" s="139"/>
      <c r="M5" s="139" t="s">
        <v>136</v>
      </c>
      <c r="N5" s="139"/>
      <c r="O5" s="139" t="s">
        <v>137</v>
      </c>
      <c r="P5" s="139"/>
      <c r="Q5" s="139" t="s">
        <v>138</v>
      </c>
      <c r="R5" s="139"/>
      <c r="S5" s="139" t="s">
        <v>139</v>
      </c>
      <c r="T5" s="139"/>
      <c r="U5" s="139" t="s">
        <v>140</v>
      </c>
      <c r="V5" s="139"/>
      <c r="W5" s="140" t="s">
        <v>141</v>
      </c>
      <c r="X5" s="142"/>
      <c r="Y5" s="141"/>
      <c r="Z5" s="139" t="s">
        <v>142</v>
      </c>
      <c r="AA5" s="140"/>
      <c r="AB5" s="118" t="s">
        <v>201</v>
      </c>
      <c r="AC5" s="118" t="s">
        <v>202</v>
      </c>
      <c r="AD5" s="20" t="s">
        <v>203</v>
      </c>
      <c r="AE5" s="20" t="s">
        <v>204</v>
      </c>
    </row>
    <row r="6" spans="1:31" s="8" customFormat="1" ht="13.9" customHeight="1" x14ac:dyDescent="0.2">
      <c r="A6" s="135"/>
      <c r="B6" s="136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150</v>
      </c>
      <c r="S6" s="109" t="s">
        <v>48</v>
      </c>
      <c r="T6" s="109" t="s">
        <v>151</v>
      </c>
      <c r="U6" s="109" t="s">
        <v>48</v>
      </c>
      <c r="V6" s="109" t="s">
        <v>152</v>
      </c>
      <c r="W6" s="109" t="s">
        <v>50</v>
      </c>
      <c r="X6" s="109" t="s">
        <v>48</v>
      </c>
      <c r="Y6" s="109" t="s">
        <v>153</v>
      </c>
      <c r="Z6" s="109" t="s">
        <v>48</v>
      </c>
      <c r="AA6" s="110" t="s">
        <v>154</v>
      </c>
      <c r="AB6" s="61">
        <f t="shared" ref="AB6:AC30" si="0">C8+E8+G8+I8+K8+M8+O8+Q8+S8+U8+X8+Z8</f>
        <v>1700012</v>
      </c>
      <c r="AC6" s="61">
        <f t="shared" si="0"/>
        <v>1077714614</v>
      </c>
      <c r="AD6" s="61">
        <f t="shared" ref="AD6:AE30" si="1">AB6-G8-O8-X8</f>
        <v>980736</v>
      </c>
      <c r="AE6" s="61">
        <f t="shared" si="1"/>
        <v>380419078</v>
      </c>
    </row>
    <row r="7" spans="1:31" s="20" customFormat="1" ht="34.15" customHeight="1" x14ac:dyDescent="0.2">
      <c r="A7" s="137"/>
      <c r="B7" s="138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43</v>
      </c>
      <c r="V7" s="80" t="s">
        <v>42</v>
      </c>
      <c r="W7" s="80" t="s">
        <v>1</v>
      </c>
      <c r="X7" s="80" t="s">
        <v>43</v>
      </c>
      <c r="Y7" s="80" t="s">
        <v>42</v>
      </c>
      <c r="Z7" s="80" t="s">
        <v>43</v>
      </c>
      <c r="AA7" s="51" t="s">
        <v>42</v>
      </c>
      <c r="AB7" s="61">
        <f t="shared" si="0"/>
        <v>109081</v>
      </c>
      <c r="AC7" s="61">
        <f t="shared" si="0"/>
        <v>45099761</v>
      </c>
      <c r="AD7" s="61">
        <f t="shared" si="1"/>
        <v>49</v>
      </c>
      <c r="AE7" s="61">
        <f t="shared" si="1"/>
        <v>999600</v>
      </c>
    </row>
    <row r="8" spans="1:31" s="6" customFormat="1" x14ac:dyDescent="0.2">
      <c r="A8" s="79" t="s">
        <v>96</v>
      </c>
      <c r="B8" s="56" t="s">
        <v>3</v>
      </c>
      <c r="C8" s="28">
        <f>SUM(C9:C30)</f>
        <v>1385</v>
      </c>
      <c r="D8" s="28">
        <f>SUM(D9:D30)</f>
        <v>11744430</v>
      </c>
      <c r="E8" s="28">
        <f t="shared" ref="E8:AA8" si="2">SUM(E39,E70,E101,E137)</f>
        <v>455</v>
      </c>
      <c r="F8" s="28">
        <f t="shared" si="2"/>
        <v>3584703</v>
      </c>
      <c r="G8" s="28">
        <f t="shared" si="2"/>
        <v>4307</v>
      </c>
      <c r="H8" s="28">
        <f t="shared" si="2"/>
        <v>31388650</v>
      </c>
      <c r="I8" s="28">
        <f t="shared" si="2"/>
        <v>28410</v>
      </c>
      <c r="J8" s="28">
        <f t="shared" si="2"/>
        <v>71094230</v>
      </c>
      <c r="K8" s="28">
        <f t="shared" si="2"/>
        <v>351</v>
      </c>
      <c r="L8" s="28">
        <f t="shared" si="2"/>
        <v>263250</v>
      </c>
      <c r="M8" s="28">
        <f t="shared" si="2"/>
        <v>180</v>
      </c>
      <c r="N8" s="29">
        <f t="shared" si="2"/>
        <v>12489024</v>
      </c>
      <c r="O8" s="29">
        <f t="shared" si="2"/>
        <v>3180</v>
      </c>
      <c r="P8" s="29">
        <f t="shared" si="2"/>
        <v>69917422</v>
      </c>
      <c r="Q8" s="29">
        <f t="shared" si="2"/>
        <v>780665</v>
      </c>
      <c r="R8" s="29">
        <f t="shared" si="2"/>
        <v>178445684</v>
      </c>
      <c r="S8" s="29">
        <f t="shared" si="2"/>
        <v>361</v>
      </c>
      <c r="T8" s="29">
        <f t="shared" si="2"/>
        <v>4984000</v>
      </c>
      <c r="U8" s="29">
        <f t="shared" si="2"/>
        <v>168862</v>
      </c>
      <c r="V8" s="30">
        <f t="shared" si="2"/>
        <v>97612757</v>
      </c>
      <c r="W8" s="30">
        <f t="shared" si="2"/>
        <v>451123</v>
      </c>
      <c r="X8" s="30">
        <f t="shared" si="2"/>
        <v>711789</v>
      </c>
      <c r="Y8" s="29">
        <f t="shared" si="2"/>
        <v>595989464</v>
      </c>
      <c r="Z8" s="29">
        <f t="shared" si="2"/>
        <v>67</v>
      </c>
      <c r="AA8" s="29">
        <f t="shared" si="2"/>
        <v>201000</v>
      </c>
      <c r="AB8" s="61">
        <f t="shared" si="0"/>
        <v>76625</v>
      </c>
      <c r="AC8" s="61">
        <f t="shared" si="0"/>
        <v>168721616</v>
      </c>
      <c r="AD8" s="61">
        <f t="shared" si="1"/>
        <v>15654</v>
      </c>
      <c r="AE8" s="61">
        <f t="shared" si="1"/>
        <v>20511116</v>
      </c>
    </row>
    <row r="9" spans="1:31" s="6" customFormat="1" x14ac:dyDescent="0.2">
      <c r="A9" s="8" t="s">
        <v>84</v>
      </c>
      <c r="B9" s="57" t="s">
        <v>85</v>
      </c>
      <c r="C9" s="75">
        <f t="shared" ref="C9:AA17" si="3">SUM(C40,C71,C102,C138)</f>
        <v>0</v>
      </c>
      <c r="D9" s="75">
        <f t="shared" si="3"/>
        <v>0</v>
      </c>
      <c r="E9" s="75">
        <f t="shared" si="3"/>
        <v>0</v>
      </c>
      <c r="F9" s="75">
        <f t="shared" si="3"/>
        <v>0</v>
      </c>
      <c r="G9" s="75">
        <f t="shared" si="3"/>
        <v>0</v>
      </c>
      <c r="H9" s="75">
        <f t="shared" si="3"/>
        <v>0</v>
      </c>
      <c r="I9" s="75">
        <f t="shared" si="3"/>
        <v>0</v>
      </c>
      <c r="J9" s="75">
        <f t="shared" si="3"/>
        <v>0</v>
      </c>
      <c r="K9" s="75">
        <f t="shared" si="3"/>
        <v>0</v>
      </c>
      <c r="L9" s="75">
        <f t="shared" si="3"/>
        <v>0</v>
      </c>
      <c r="M9" s="75">
        <f t="shared" si="3"/>
        <v>0</v>
      </c>
      <c r="N9" s="76">
        <f t="shared" si="3"/>
        <v>0</v>
      </c>
      <c r="O9" s="76">
        <f t="shared" si="3"/>
        <v>185</v>
      </c>
      <c r="P9" s="76">
        <f t="shared" si="3"/>
        <v>5249660</v>
      </c>
      <c r="Q9" s="76">
        <f t="shared" si="3"/>
        <v>0</v>
      </c>
      <c r="R9" s="76">
        <f t="shared" si="3"/>
        <v>0</v>
      </c>
      <c r="S9" s="76">
        <f t="shared" si="3"/>
        <v>49</v>
      </c>
      <c r="T9" s="76">
        <f t="shared" si="3"/>
        <v>999600</v>
      </c>
      <c r="U9" s="76">
        <f t="shared" si="3"/>
        <v>0</v>
      </c>
      <c r="V9" s="77">
        <f t="shared" si="3"/>
        <v>0</v>
      </c>
      <c r="W9" s="77">
        <f t="shared" si="3"/>
        <v>49849</v>
      </c>
      <c r="X9" s="77">
        <f t="shared" si="3"/>
        <v>108847</v>
      </c>
      <c r="Y9" s="76">
        <f t="shared" si="3"/>
        <v>38850501</v>
      </c>
      <c r="Z9" s="76">
        <f t="shared" si="3"/>
        <v>0</v>
      </c>
      <c r="AA9" s="76">
        <f t="shared" si="3"/>
        <v>0</v>
      </c>
      <c r="AB9" s="61">
        <f t="shared" si="0"/>
        <v>28052</v>
      </c>
      <c r="AC9" s="61">
        <f t="shared" si="0"/>
        <v>61613630</v>
      </c>
      <c r="AD9" s="61">
        <f t="shared" si="1"/>
        <v>132</v>
      </c>
      <c r="AE9" s="61">
        <f t="shared" si="1"/>
        <v>1314630</v>
      </c>
    </row>
    <row r="10" spans="1:31" s="6" customFormat="1" x14ac:dyDescent="0.2">
      <c r="A10" s="8" t="s">
        <v>86</v>
      </c>
      <c r="B10" s="57" t="s">
        <v>87</v>
      </c>
      <c r="C10" s="75">
        <f t="shared" si="3"/>
        <v>36</v>
      </c>
      <c r="D10" s="75">
        <f t="shared" si="3"/>
        <v>36000</v>
      </c>
      <c r="E10" s="75">
        <f t="shared" si="3"/>
        <v>0</v>
      </c>
      <c r="F10" s="75">
        <f t="shared" si="3"/>
        <v>0</v>
      </c>
      <c r="G10" s="75">
        <f t="shared" si="3"/>
        <v>0</v>
      </c>
      <c r="H10" s="75">
        <f t="shared" si="3"/>
        <v>0</v>
      </c>
      <c r="I10" s="75">
        <f t="shared" si="3"/>
        <v>0</v>
      </c>
      <c r="J10" s="75">
        <f t="shared" si="3"/>
        <v>0</v>
      </c>
      <c r="K10" s="75">
        <f t="shared" si="3"/>
        <v>351</v>
      </c>
      <c r="L10" s="75">
        <f t="shared" si="3"/>
        <v>263250</v>
      </c>
      <c r="M10" s="75">
        <f t="shared" si="3"/>
        <v>61</v>
      </c>
      <c r="N10" s="76">
        <f t="shared" si="3"/>
        <v>4905366</v>
      </c>
      <c r="O10" s="76">
        <f t="shared" si="3"/>
        <v>620</v>
      </c>
      <c r="P10" s="76">
        <f t="shared" si="3"/>
        <v>13596000</v>
      </c>
      <c r="Q10" s="76">
        <f t="shared" si="3"/>
        <v>0</v>
      </c>
      <c r="R10" s="76">
        <f t="shared" si="3"/>
        <v>0</v>
      </c>
      <c r="S10" s="76">
        <f t="shared" si="3"/>
        <v>2</v>
      </c>
      <c r="T10" s="76">
        <f t="shared" si="3"/>
        <v>33000</v>
      </c>
      <c r="U10" s="76">
        <f t="shared" si="3"/>
        <v>15204</v>
      </c>
      <c r="V10" s="77">
        <f t="shared" si="3"/>
        <v>15273500</v>
      </c>
      <c r="W10" s="77">
        <f t="shared" si="3"/>
        <v>60351</v>
      </c>
      <c r="X10" s="77">
        <f t="shared" si="3"/>
        <v>60351</v>
      </c>
      <c r="Y10" s="76">
        <f t="shared" si="3"/>
        <v>134614500</v>
      </c>
      <c r="Z10" s="76">
        <f t="shared" si="3"/>
        <v>0</v>
      </c>
      <c r="AA10" s="76">
        <f t="shared" si="3"/>
        <v>0</v>
      </c>
      <c r="AB10" s="61">
        <f t="shared" si="0"/>
        <v>101764</v>
      </c>
      <c r="AC10" s="61">
        <f t="shared" si="0"/>
        <v>264458857</v>
      </c>
      <c r="AD10" s="61">
        <f t="shared" si="1"/>
        <v>45402</v>
      </c>
      <c r="AE10" s="61">
        <f t="shared" si="1"/>
        <v>144063400</v>
      </c>
    </row>
    <row r="11" spans="1:31" s="6" customFormat="1" x14ac:dyDescent="0.2">
      <c r="A11" s="8" t="s">
        <v>195</v>
      </c>
      <c r="B11" s="57" t="s">
        <v>88</v>
      </c>
      <c r="C11" s="75">
        <f t="shared" si="3"/>
        <v>132</v>
      </c>
      <c r="D11" s="75">
        <f t="shared" si="3"/>
        <v>1314630</v>
      </c>
      <c r="E11" s="75">
        <f t="shared" si="3"/>
        <v>0</v>
      </c>
      <c r="F11" s="75">
        <f t="shared" si="3"/>
        <v>0</v>
      </c>
      <c r="G11" s="75">
        <f t="shared" si="3"/>
        <v>0</v>
      </c>
      <c r="H11" s="75">
        <f t="shared" si="3"/>
        <v>0</v>
      </c>
      <c r="I11" s="75">
        <f t="shared" si="3"/>
        <v>0</v>
      </c>
      <c r="J11" s="75">
        <f t="shared" si="3"/>
        <v>0</v>
      </c>
      <c r="K11" s="75">
        <f t="shared" si="3"/>
        <v>0</v>
      </c>
      <c r="L11" s="75">
        <f t="shared" si="3"/>
        <v>0</v>
      </c>
      <c r="M11" s="75">
        <f t="shared" si="3"/>
        <v>0</v>
      </c>
      <c r="N11" s="76">
        <f t="shared" si="3"/>
        <v>0</v>
      </c>
      <c r="O11" s="76">
        <f t="shared" si="3"/>
        <v>0</v>
      </c>
      <c r="P11" s="76">
        <f t="shared" si="3"/>
        <v>0</v>
      </c>
      <c r="Q11" s="76">
        <f t="shared" si="3"/>
        <v>0</v>
      </c>
      <c r="R11" s="76">
        <f t="shared" si="3"/>
        <v>0</v>
      </c>
      <c r="S11" s="76">
        <f t="shared" si="3"/>
        <v>0</v>
      </c>
      <c r="T11" s="76">
        <f t="shared" si="3"/>
        <v>0</v>
      </c>
      <c r="U11" s="76">
        <f t="shared" si="3"/>
        <v>0</v>
      </c>
      <c r="V11" s="77">
        <f t="shared" si="3"/>
        <v>0</v>
      </c>
      <c r="W11" s="77">
        <f t="shared" si="3"/>
        <v>27920</v>
      </c>
      <c r="X11" s="77">
        <f t="shared" si="3"/>
        <v>27920</v>
      </c>
      <c r="Y11" s="76">
        <f t="shared" si="3"/>
        <v>60299000</v>
      </c>
      <c r="Z11" s="76">
        <f t="shared" si="3"/>
        <v>0</v>
      </c>
      <c r="AA11" s="76">
        <f t="shared" si="3"/>
        <v>0</v>
      </c>
      <c r="AB11" s="61">
        <f t="shared" si="0"/>
        <v>1072959</v>
      </c>
      <c r="AC11" s="61">
        <f t="shared" si="0"/>
        <v>286902493</v>
      </c>
      <c r="AD11" s="61">
        <f t="shared" si="1"/>
        <v>786299</v>
      </c>
      <c r="AE11" s="61">
        <f t="shared" si="1"/>
        <v>186544428</v>
      </c>
    </row>
    <row r="12" spans="1:31" s="6" customFormat="1" x14ac:dyDescent="0.2">
      <c r="A12" s="8" t="s">
        <v>196</v>
      </c>
      <c r="B12" s="57" t="s">
        <v>89</v>
      </c>
      <c r="C12" s="75">
        <f t="shared" si="3"/>
        <v>395</v>
      </c>
      <c r="D12" s="75">
        <f t="shared" si="3"/>
        <v>6820800</v>
      </c>
      <c r="E12" s="75">
        <f t="shared" si="3"/>
        <v>0</v>
      </c>
      <c r="F12" s="75">
        <f t="shared" si="3"/>
        <v>0</v>
      </c>
      <c r="G12" s="75">
        <f t="shared" si="3"/>
        <v>0</v>
      </c>
      <c r="H12" s="75">
        <f t="shared" si="3"/>
        <v>0</v>
      </c>
      <c r="I12" s="75">
        <f t="shared" si="3"/>
        <v>18160</v>
      </c>
      <c r="J12" s="75">
        <f t="shared" si="3"/>
        <v>54860600</v>
      </c>
      <c r="K12" s="75">
        <f t="shared" si="3"/>
        <v>0</v>
      </c>
      <c r="L12" s="75">
        <f t="shared" si="3"/>
        <v>0</v>
      </c>
      <c r="M12" s="75">
        <f t="shared" si="3"/>
        <v>0</v>
      </c>
      <c r="N12" s="76">
        <f t="shared" si="3"/>
        <v>0</v>
      </c>
      <c r="O12" s="76">
        <f t="shared" si="3"/>
        <v>626</v>
      </c>
      <c r="P12" s="76">
        <f t="shared" si="3"/>
        <v>18590457</v>
      </c>
      <c r="Q12" s="76">
        <f t="shared" si="3"/>
        <v>0</v>
      </c>
      <c r="R12" s="76">
        <f t="shared" si="3"/>
        <v>0</v>
      </c>
      <c r="S12" s="76">
        <f t="shared" si="3"/>
        <v>204</v>
      </c>
      <c r="T12" s="76">
        <f t="shared" si="3"/>
        <v>2091000</v>
      </c>
      <c r="U12" s="76">
        <f t="shared" si="3"/>
        <v>26643</v>
      </c>
      <c r="V12" s="77">
        <f t="shared" si="3"/>
        <v>80291000</v>
      </c>
      <c r="W12" s="77">
        <f t="shared" si="3"/>
        <v>55736</v>
      </c>
      <c r="X12" s="77">
        <f t="shared" si="3"/>
        <v>55736</v>
      </c>
      <c r="Y12" s="76">
        <f t="shared" si="3"/>
        <v>101805000</v>
      </c>
      <c r="Z12" s="76">
        <f t="shared" si="3"/>
        <v>0</v>
      </c>
      <c r="AA12" s="76">
        <f t="shared" si="3"/>
        <v>0</v>
      </c>
      <c r="AB12" s="61">
        <f t="shared" si="0"/>
        <v>130561</v>
      </c>
      <c r="AC12" s="61">
        <f t="shared" si="0"/>
        <v>56827596</v>
      </c>
      <c r="AD12" s="61">
        <f t="shared" si="1"/>
        <v>130324</v>
      </c>
      <c r="AE12" s="61">
        <f t="shared" si="1"/>
        <v>14020346</v>
      </c>
    </row>
    <row r="13" spans="1:31" s="6" customFormat="1" x14ac:dyDescent="0.2">
      <c r="A13" s="8" t="s">
        <v>90</v>
      </c>
      <c r="B13" s="57" t="s">
        <v>91</v>
      </c>
      <c r="C13" s="75">
        <f t="shared" si="3"/>
        <v>11</v>
      </c>
      <c r="D13" s="75">
        <f t="shared" si="3"/>
        <v>72000</v>
      </c>
      <c r="E13" s="75">
        <f t="shared" si="3"/>
        <v>126</v>
      </c>
      <c r="F13" s="75">
        <f t="shared" si="3"/>
        <v>1156800</v>
      </c>
      <c r="G13" s="75">
        <f t="shared" si="3"/>
        <v>0</v>
      </c>
      <c r="H13" s="75">
        <f t="shared" si="3"/>
        <v>0</v>
      </c>
      <c r="I13" s="75">
        <f t="shared" si="3"/>
        <v>5466</v>
      </c>
      <c r="J13" s="75">
        <f t="shared" si="3"/>
        <v>4351944</v>
      </c>
      <c r="K13" s="75">
        <f t="shared" si="3"/>
        <v>0</v>
      </c>
      <c r="L13" s="75">
        <f t="shared" si="3"/>
        <v>0</v>
      </c>
      <c r="M13" s="75">
        <f t="shared" si="3"/>
        <v>31</v>
      </c>
      <c r="N13" s="76">
        <f t="shared" si="3"/>
        <v>2518000</v>
      </c>
      <c r="O13" s="76">
        <f t="shared" si="3"/>
        <v>135</v>
      </c>
      <c r="P13" s="76">
        <f t="shared" si="3"/>
        <v>2680000</v>
      </c>
      <c r="Q13" s="76">
        <f t="shared" si="3"/>
        <v>780665</v>
      </c>
      <c r="R13" s="76">
        <f t="shared" si="3"/>
        <v>178445684</v>
      </c>
      <c r="S13" s="76">
        <f t="shared" si="3"/>
        <v>0</v>
      </c>
      <c r="T13" s="76">
        <f t="shared" si="3"/>
        <v>0</v>
      </c>
      <c r="U13" s="76">
        <f t="shared" si="3"/>
        <v>0</v>
      </c>
      <c r="V13" s="77">
        <f t="shared" si="3"/>
        <v>0</v>
      </c>
      <c r="W13" s="77">
        <f t="shared" si="3"/>
        <v>141281</v>
      </c>
      <c r="X13" s="77">
        <f t="shared" si="3"/>
        <v>286525</v>
      </c>
      <c r="Y13" s="76">
        <f t="shared" si="3"/>
        <v>97678065</v>
      </c>
      <c r="Z13" s="76">
        <f t="shared" si="3"/>
        <v>0</v>
      </c>
      <c r="AA13" s="76">
        <f t="shared" si="3"/>
        <v>0</v>
      </c>
      <c r="AB13" s="61" t="e">
        <f>#REF!+#REF!+#REF!+#REF!+#REF!+#REF!+#REF!+#REF!+#REF!+#REF!+#REF!+#REF!</f>
        <v>#REF!</v>
      </c>
      <c r="AC13" s="61" t="e">
        <f>#REF!+#REF!+#REF!+#REF!+#REF!+#REF!+#REF!+#REF!+#REF!+#REF!+#REF!+#REF!</f>
        <v>#REF!</v>
      </c>
      <c r="AD13" s="61" t="e">
        <f>AB13-#REF!-#REF!-#REF!</f>
        <v>#REF!</v>
      </c>
      <c r="AE13" s="61" t="e">
        <f>AC13-#REF!-#REF!-#REF!</f>
        <v>#REF!</v>
      </c>
    </row>
    <row r="14" spans="1:31" s="6" customFormat="1" x14ac:dyDescent="0.2">
      <c r="A14" s="8" t="s">
        <v>92</v>
      </c>
      <c r="B14" s="57" t="s">
        <v>93</v>
      </c>
      <c r="C14" s="75">
        <f t="shared" si="3"/>
        <v>30</v>
      </c>
      <c r="D14" s="75">
        <f t="shared" si="3"/>
        <v>150000</v>
      </c>
      <c r="E14" s="75">
        <f t="shared" si="3"/>
        <v>261</v>
      </c>
      <c r="F14" s="75">
        <f t="shared" si="3"/>
        <v>2272903</v>
      </c>
      <c r="G14" s="75">
        <f t="shared" si="3"/>
        <v>30</v>
      </c>
      <c r="H14" s="75">
        <f t="shared" si="3"/>
        <v>338250</v>
      </c>
      <c r="I14" s="75">
        <f t="shared" si="3"/>
        <v>2948</v>
      </c>
      <c r="J14" s="75">
        <f t="shared" si="3"/>
        <v>7801386</v>
      </c>
      <c r="K14" s="75">
        <f t="shared" si="3"/>
        <v>0</v>
      </c>
      <c r="L14" s="75">
        <f t="shared" si="3"/>
        <v>0</v>
      </c>
      <c r="M14" s="75">
        <f t="shared" si="3"/>
        <v>21</v>
      </c>
      <c r="N14" s="76">
        <f t="shared" si="3"/>
        <v>477800</v>
      </c>
      <c r="O14" s="76">
        <f t="shared" si="3"/>
        <v>207</v>
      </c>
      <c r="P14" s="76">
        <f t="shared" si="3"/>
        <v>4140000</v>
      </c>
      <c r="Q14" s="76">
        <f t="shared" si="3"/>
        <v>0</v>
      </c>
      <c r="R14" s="76">
        <f t="shared" si="3"/>
        <v>0</v>
      </c>
      <c r="S14" s="76">
        <f t="shared" si="3"/>
        <v>49</v>
      </c>
      <c r="T14" s="76">
        <f t="shared" si="3"/>
        <v>1270000</v>
      </c>
      <c r="U14" s="76">
        <f t="shared" si="3"/>
        <v>127015</v>
      </c>
      <c r="V14" s="77">
        <f t="shared" si="3"/>
        <v>2048257</v>
      </c>
      <c r="W14" s="77">
        <f t="shared" si="3"/>
        <v>15177</v>
      </c>
      <c r="X14" s="77">
        <f t="shared" si="3"/>
        <v>0</v>
      </c>
      <c r="Y14" s="76">
        <f t="shared" si="3"/>
        <v>38329000</v>
      </c>
      <c r="Z14" s="76">
        <f t="shared" si="3"/>
        <v>0</v>
      </c>
      <c r="AA14" s="76">
        <f t="shared" si="3"/>
        <v>0</v>
      </c>
      <c r="AB14" s="61">
        <f>C15+E15+G15+I15+K15+M15+O15+Q15+S15+U15+X15+Z15</f>
        <v>2197</v>
      </c>
      <c r="AC14" s="61">
        <f>D15+F15+H15+J15+L15+N15+P15+R15+T15+V15+Y15+AA15</f>
        <v>4134855</v>
      </c>
      <c r="AD14" s="61">
        <f>AB14-G15-O15-X15</f>
        <v>165</v>
      </c>
      <c r="AE14" s="61">
        <f>AC14-H15-P15-Y15</f>
        <v>948855</v>
      </c>
    </row>
    <row r="15" spans="1:31" x14ac:dyDescent="0.2">
      <c r="A15" s="11" t="s">
        <v>51</v>
      </c>
      <c r="B15" s="57" t="s">
        <v>4</v>
      </c>
      <c r="C15" s="36">
        <f t="shared" si="3"/>
        <v>21</v>
      </c>
      <c r="D15" s="36">
        <f t="shared" si="3"/>
        <v>250000</v>
      </c>
      <c r="E15" s="36">
        <f t="shared" si="3"/>
        <v>0</v>
      </c>
      <c r="F15" s="36">
        <f t="shared" si="3"/>
        <v>0</v>
      </c>
      <c r="G15" s="36">
        <f t="shared" si="3"/>
        <v>0</v>
      </c>
      <c r="H15" s="36">
        <f t="shared" si="3"/>
        <v>0</v>
      </c>
      <c r="I15" s="36">
        <f t="shared" si="3"/>
        <v>111</v>
      </c>
      <c r="J15" s="36">
        <f t="shared" si="3"/>
        <v>169000</v>
      </c>
      <c r="K15" s="36">
        <f t="shared" si="3"/>
        <v>0</v>
      </c>
      <c r="L15" s="36">
        <f t="shared" si="3"/>
        <v>0</v>
      </c>
      <c r="M15" s="36">
        <f t="shared" si="3"/>
        <v>2</v>
      </c>
      <c r="N15" s="37">
        <f t="shared" si="3"/>
        <v>199855</v>
      </c>
      <c r="O15" s="37">
        <f t="shared" si="3"/>
        <v>98</v>
      </c>
      <c r="P15" s="37">
        <f t="shared" si="3"/>
        <v>1252000</v>
      </c>
      <c r="Q15" s="37">
        <f t="shared" si="3"/>
        <v>0</v>
      </c>
      <c r="R15" s="37">
        <f t="shared" si="3"/>
        <v>0</v>
      </c>
      <c r="S15" s="37">
        <f t="shared" si="3"/>
        <v>31</v>
      </c>
      <c r="T15" s="37">
        <f t="shared" si="3"/>
        <v>330000</v>
      </c>
      <c r="U15" s="37">
        <f t="shared" si="3"/>
        <v>0</v>
      </c>
      <c r="V15" s="38">
        <f t="shared" si="3"/>
        <v>0</v>
      </c>
      <c r="W15" s="38">
        <f t="shared" si="3"/>
        <v>1934</v>
      </c>
      <c r="X15" s="38">
        <f t="shared" si="3"/>
        <v>1934</v>
      </c>
      <c r="Y15" s="37">
        <f t="shared" si="3"/>
        <v>1934000</v>
      </c>
      <c r="Z15" s="37">
        <f t="shared" si="3"/>
        <v>0</v>
      </c>
      <c r="AA15" s="37">
        <f t="shared" si="3"/>
        <v>0</v>
      </c>
      <c r="AB15" s="61">
        <f t="shared" si="0"/>
        <v>10112</v>
      </c>
      <c r="AC15" s="61">
        <f t="shared" si="0"/>
        <v>9816312</v>
      </c>
      <c r="AD15" s="61">
        <f t="shared" si="1"/>
        <v>17</v>
      </c>
      <c r="AE15" s="61">
        <f t="shared" si="1"/>
        <v>87000</v>
      </c>
    </row>
    <row r="16" spans="1:31" x14ac:dyDescent="0.2">
      <c r="A16" s="11" t="s">
        <v>52</v>
      </c>
      <c r="B16" s="57" t="s">
        <v>5</v>
      </c>
      <c r="C16" s="36">
        <f t="shared" si="3"/>
        <v>0</v>
      </c>
      <c r="D16" s="36">
        <f t="shared" si="3"/>
        <v>0</v>
      </c>
      <c r="E16" s="36">
        <f t="shared" si="3"/>
        <v>0</v>
      </c>
      <c r="F16" s="36">
        <f t="shared" si="3"/>
        <v>0</v>
      </c>
      <c r="G16" s="36">
        <f t="shared" si="3"/>
        <v>0</v>
      </c>
      <c r="H16" s="36">
        <f t="shared" si="3"/>
        <v>0</v>
      </c>
      <c r="I16" s="36">
        <f t="shared" si="3"/>
        <v>98</v>
      </c>
      <c r="J16" s="36">
        <f t="shared" si="3"/>
        <v>680000</v>
      </c>
      <c r="K16" s="36">
        <f t="shared" si="3"/>
        <v>0</v>
      </c>
      <c r="L16" s="36">
        <f t="shared" si="3"/>
        <v>0</v>
      </c>
      <c r="M16" s="36">
        <f t="shared" si="3"/>
        <v>0</v>
      </c>
      <c r="N16" s="37">
        <f t="shared" si="3"/>
        <v>0</v>
      </c>
      <c r="O16" s="37">
        <f t="shared" si="3"/>
        <v>67</v>
      </c>
      <c r="P16" s="37">
        <f t="shared" si="3"/>
        <v>1366400</v>
      </c>
      <c r="Q16" s="37">
        <f t="shared" si="3"/>
        <v>0</v>
      </c>
      <c r="R16" s="37">
        <f t="shared" si="3"/>
        <v>0</v>
      </c>
      <c r="S16" s="37">
        <f t="shared" si="3"/>
        <v>0</v>
      </c>
      <c r="T16" s="37">
        <f t="shared" si="3"/>
        <v>0</v>
      </c>
      <c r="U16" s="37">
        <f t="shared" si="3"/>
        <v>0</v>
      </c>
      <c r="V16" s="38">
        <f t="shared" si="3"/>
        <v>0</v>
      </c>
      <c r="W16" s="38">
        <f t="shared" si="3"/>
        <v>4614</v>
      </c>
      <c r="X16" s="38">
        <f t="shared" si="3"/>
        <v>4614</v>
      </c>
      <c r="Y16" s="37">
        <f t="shared" si="3"/>
        <v>6114000</v>
      </c>
      <c r="Z16" s="37">
        <f t="shared" si="3"/>
        <v>0</v>
      </c>
      <c r="AA16" s="37">
        <f t="shared" si="3"/>
        <v>0</v>
      </c>
      <c r="AB16" s="61">
        <f t="shared" si="0"/>
        <v>16923</v>
      </c>
      <c r="AC16" s="61">
        <f t="shared" si="0"/>
        <v>20671415</v>
      </c>
      <c r="AD16" s="61">
        <f t="shared" si="1"/>
        <v>371</v>
      </c>
      <c r="AE16" s="61">
        <f t="shared" si="1"/>
        <v>1060415</v>
      </c>
    </row>
    <row r="17" spans="1:31" x14ac:dyDescent="0.2">
      <c r="A17" s="11" t="s">
        <v>53</v>
      </c>
      <c r="B17" s="57" t="s">
        <v>6</v>
      </c>
      <c r="C17" s="36">
        <f t="shared" si="3"/>
        <v>17</v>
      </c>
      <c r="D17" s="36">
        <f t="shared" si="3"/>
        <v>87000</v>
      </c>
      <c r="E17" s="36">
        <f t="shared" si="3"/>
        <v>0</v>
      </c>
      <c r="F17" s="36">
        <f t="shared" si="3"/>
        <v>0</v>
      </c>
      <c r="G17" s="36">
        <f t="shared" si="3"/>
        <v>0</v>
      </c>
      <c r="H17" s="36">
        <f t="shared" si="3"/>
        <v>0</v>
      </c>
      <c r="I17" s="36">
        <f t="shared" si="3"/>
        <v>0</v>
      </c>
      <c r="J17" s="36">
        <f t="shared" si="3"/>
        <v>0</v>
      </c>
      <c r="K17" s="36">
        <f t="shared" si="3"/>
        <v>0</v>
      </c>
      <c r="L17" s="36">
        <f t="shared" si="3"/>
        <v>0</v>
      </c>
      <c r="M17" s="36">
        <f t="shared" si="3"/>
        <v>0</v>
      </c>
      <c r="N17" s="37">
        <f t="shared" si="3"/>
        <v>0</v>
      </c>
      <c r="O17" s="37">
        <f t="shared" si="3"/>
        <v>148</v>
      </c>
      <c r="P17" s="37">
        <f t="shared" si="3"/>
        <v>3050000</v>
      </c>
      <c r="Q17" s="37">
        <f t="shared" si="3"/>
        <v>0</v>
      </c>
      <c r="R17" s="37">
        <f t="shared" si="3"/>
        <v>0</v>
      </c>
      <c r="S17" s="37">
        <f t="shared" si="3"/>
        <v>0</v>
      </c>
      <c r="T17" s="37">
        <f t="shared" si="3"/>
        <v>0</v>
      </c>
      <c r="U17" s="37">
        <f t="shared" si="3"/>
        <v>0</v>
      </c>
      <c r="V17" s="38">
        <f t="shared" si="3"/>
        <v>0</v>
      </c>
      <c r="W17" s="38">
        <f>SUM(W48,W79,W110,W146)</f>
        <v>5507</v>
      </c>
      <c r="X17" s="38">
        <f>SUM(X48,X79,X110,X146)</f>
        <v>9947</v>
      </c>
      <c r="Y17" s="37">
        <f>SUM(Y48,Y79,Y110,Y146)</f>
        <v>6679312</v>
      </c>
      <c r="Z17" s="37">
        <f>SUM(Z48,Z79,Z110,Z146)</f>
        <v>0</v>
      </c>
      <c r="AA17" s="37">
        <f>SUM(AA48,AA79,AA110,AA146)</f>
        <v>0</v>
      </c>
      <c r="AB17" s="61">
        <f t="shared" si="0"/>
        <v>5272</v>
      </c>
      <c r="AC17" s="61">
        <f t="shared" si="0"/>
        <v>9564775</v>
      </c>
      <c r="AD17" s="61">
        <f t="shared" si="1"/>
        <v>426</v>
      </c>
      <c r="AE17" s="61">
        <f t="shared" si="1"/>
        <v>1847825</v>
      </c>
    </row>
    <row r="18" spans="1:31" x14ac:dyDescent="0.2">
      <c r="A18" s="11" t="s">
        <v>54</v>
      </c>
      <c r="B18" s="57" t="s">
        <v>7</v>
      </c>
      <c r="C18" s="36">
        <v>359</v>
      </c>
      <c r="D18" s="36">
        <v>718000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12</v>
      </c>
      <c r="N18" s="37">
        <v>342415</v>
      </c>
      <c r="O18" s="37">
        <v>161</v>
      </c>
      <c r="P18" s="37">
        <v>3220000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8">
        <v>0</v>
      </c>
      <c r="W18" s="38">
        <v>16391</v>
      </c>
      <c r="X18" s="38">
        <v>16391</v>
      </c>
      <c r="Y18" s="37">
        <v>16391000</v>
      </c>
      <c r="Z18" s="37">
        <v>0</v>
      </c>
      <c r="AA18" s="37">
        <v>0</v>
      </c>
      <c r="AB18" s="61">
        <f t="shared" si="0"/>
        <v>23932</v>
      </c>
      <c r="AC18" s="61">
        <f t="shared" si="0"/>
        <v>17590999</v>
      </c>
      <c r="AD18" s="61">
        <f t="shared" si="1"/>
        <v>86</v>
      </c>
      <c r="AE18" s="61">
        <f t="shared" si="1"/>
        <v>1460263</v>
      </c>
    </row>
    <row r="19" spans="1:31" x14ac:dyDescent="0.2">
      <c r="A19" s="11" t="s">
        <v>55</v>
      </c>
      <c r="B19" s="57" t="s">
        <v>8</v>
      </c>
      <c r="C19" s="36">
        <f t="shared" ref="C19:AA27" si="4">SUM(C50,C81,C112,C148)</f>
        <v>16</v>
      </c>
      <c r="D19" s="36">
        <f t="shared" si="4"/>
        <v>160000</v>
      </c>
      <c r="E19" s="36">
        <f t="shared" si="4"/>
        <v>1</v>
      </c>
      <c r="F19" s="36">
        <f t="shared" si="4"/>
        <v>11000</v>
      </c>
      <c r="G19" s="36">
        <f t="shared" si="4"/>
        <v>0</v>
      </c>
      <c r="H19" s="36">
        <f t="shared" si="4"/>
        <v>0</v>
      </c>
      <c r="I19" s="36">
        <f t="shared" si="4"/>
        <v>394</v>
      </c>
      <c r="J19" s="36">
        <f t="shared" si="4"/>
        <v>197000</v>
      </c>
      <c r="K19" s="36">
        <f t="shared" si="4"/>
        <v>0</v>
      </c>
      <c r="L19" s="36">
        <f t="shared" si="4"/>
        <v>0</v>
      </c>
      <c r="M19" s="36">
        <f t="shared" si="4"/>
        <v>15</v>
      </c>
      <c r="N19" s="37">
        <f t="shared" si="4"/>
        <v>1479825</v>
      </c>
      <c r="O19" s="37">
        <f t="shared" si="4"/>
        <v>157</v>
      </c>
      <c r="P19" s="37">
        <f t="shared" si="4"/>
        <v>4664550</v>
      </c>
      <c r="Q19" s="37">
        <f t="shared" si="4"/>
        <v>0</v>
      </c>
      <c r="R19" s="37">
        <f t="shared" si="4"/>
        <v>0</v>
      </c>
      <c r="S19" s="37">
        <f t="shared" si="4"/>
        <v>0</v>
      </c>
      <c r="T19" s="37">
        <f t="shared" si="4"/>
        <v>0</v>
      </c>
      <c r="U19" s="37">
        <f t="shared" si="4"/>
        <v>0</v>
      </c>
      <c r="V19" s="38">
        <f t="shared" si="4"/>
        <v>0</v>
      </c>
      <c r="W19" s="38">
        <f t="shared" si="4"/>
        <v>4689</v>
      </c>
      <c r="X19" s="38">
        <f t="shared" si="4"/>
        <v>4689</v>
      </c>
      <c r="Y19" s="37">
        <f t="shared" si="4"/>
        <v>3052400</v>
      </c>
      <c r="Z19" s="37">
        <f t="shared" si="4"/>
        <v>0</v>
      </c>
      <c r="AA19" s="37">
        <f t="shared" si="4"/>
        <v>0</v>
      </c>
      <c r="AB19" s="61">
        <f t="shared" si="0"/>
        <v>1818</v>
      </c>
      <c r="AC19" s="61">
        <f t="shared" si="0"/>
        <v>3044000</v>
      </c>
      <c r="AD19" s="61">
        <f t="shared" si="1"/>
        <v>15</v>
      </c>
      <c r="AE19" s="61">
        <f t="shared" si="1"/>
        <v>90000</v>
      </c>
    </row>
    <row r="20" spans="1:31" x14ac:dyDescent="0.2">
      <c r="A20" s="11" t="s">
        <v>56</v>
      </c>
      <c r="B20" s="57" t="s">
        <v>9</v>
      </c>
      <c r="C20" s="36">
        <f t="shared" si="4"/>
        <v>74</v>
      </c>
      <c r="D20" s="36">
        <f t="shared" si="4"/>
        <v>370000</v>
      </c>
      <c r="E20" s="36">
        <f t="shared" si="4"/>
        <v>0</v>
      </c>
      <c r="F20" s="36">
        <f t="shared" si="4"/>
        <v>0</v>
      </c>
      <c r="G20" s="36">
        <f t="shared" si="4"/>
        <v>0</v>
      </c>
      <c r="H20" s="36">
        <f t="shared" si="4"/>
        <v>0</v>
      </c>
      <c r="I20" s="36">
        <f t="shared" si="4"/>
        <v>0</v>
      </c>
      <c r="J20" s="36">
        <f t="shared" si="4"/>
        <v>0</v>
      </c>
      <c r="K20" s="36">
        <f t="shared" si="4"/>
        <v>0</v>
      </c>
      <c r="L20" s="36">
        <f t="shared" si="4"/>
        <v>0</v>
      </c>
      <c r="M20" s="36">
        <f t="shared" si="4"/>
        <v>12</v>
      </c>
      <c r="N20" s="37">
        <f t="shared" si="4"/>
        <v>1090263</v>
      </c>
      <c r="O20" s="37">
        <f t="shared" si="4"/>
        <v>130</v>
      </c>
      <c r="P20" s="37">
        <f t="shared" si="4"/>
        <v>1630000</v>
      </c>
      <c r="Q20" s="37">
        <f t="shared" si="4"/>
        <v>0</v>
      </c>
      <c r="R20" s="37">
        <f t="shared" si="4"/>
        <v>0</v>
      </c>
      <c r="S20" s="37">
        <f t="shared" si="4"/>
        <v>0</v>
      </c>
      <c r="T20" s="37">
        <f t="shared" si="4"/>
        <v>0</v>
      </c>
      <c r="U20" s="37">
        <f t="shared" si="4"/>
        <v>0</v>
      </c>
      <c r="V20" s="38">
        <f t="shared" si="4"/>
        <v>0</v>
      </c>
      <c r="W20" s="38">
        <f t="shared" si="4"/>
        <v>11887</v>
      </c>
      <c r="X20" s="38">
        <f t="shared" si="4"/>
        <v>23716</v>
      </c>
      <c r="Y20" s="37">
        <f t="shared" si="4"/>
        <v>14500736</v>
      </c>
      <c r="Z20" s="37">
        <f t="shared" si="4"/>
        <v>0</v>
      </c>
      <c r="AA20" s="37">
        <f t="shared" si="4"/>
        <v>0</v>
      </c>
      <c r="AB20" s="61">
        <f t="shared" si="0"/>
        <v>51003</v>
      </c>
      <c r="AC20" s="61">
        <f t="shared" si="0"/>
        <v>15137760</v>
      </c>
      <c r="AD20" s="61">
        <f t="shared" si="1"/>
        <v>78</v>
      </c>
      <c r="AE20" s="61">
        <f t="shared" si="1"/>
        <v>559000</v>
      </c>
    </row>
    <row r="21" spans="1:31" x14ac:dyDescent="0.2">
      <c r="A21" s="11" t="s">
        <v>57</v>
      </c>
      <c r="B21" s="57" t="s">
        <v>10</v>
      </c>
      <c r="C21" s="36">
        <f t="shared" si="4"/>
        <v>15</v>
      </c>
      <c r="D21" s="36">
        <f t="shared" si="4"/>
        <v>90000</v>
      </c>
      <c r="E21" s="36">
        <f t="shared" si="4"/>
        <v>0</v>
      </c>
      <c r="F21" s="36">
        <f t="shared" si="4"/>
        <v>0</v>
      </c>
      <c r="G21" s="36">
        <f t="shared" si="4"/>
        <v>0</v>
      </c>
      <c r="H21" s="36">
        <f t="shared" si="4"/>
        <v>0</v>
      </c>
      <c r="I21" s="36">
        <f t="shared" si="4"/>
        <v>0</v>
      </c>
      <c r="J21" s="36">
        <f t="shared" si="4"/>
        <v>0</v>
      </c>
      <c r="K21" s="36">
        <f t="shared" si="4"/>
        <v>0</v>
      </c>
      <c r="L21" s="36">
        <f t="shared" si="4"/>
        <v>0</v>
      </c>
      <c r="M21" s="36">
        <f t="shared" si="4"/>
        <v>0</v>
      </c>
      <c r="N21" s="37">
        <f t="shared" si="4"/>
        <v>0</v>
      </c>
      <c r="O21" s="37">
        <f t="shared" si="4"/>
        <v>121</v>
      </c>
      <c r="P21" s="37">
        <f t="shared" si="4"/>
        <v>1272000</v>
      </c>
      <c r="Q21" s="37">
        <f t="shared" si="4"/>
        <v>0</v>
      </c>
      <c r="R21" s="37">
        <f t="shared" si="4"/>
        <v>0</v>
      </c>
      <c r="S21" s="37">
        <f t="shared" si="4"/>
        <v>0</v>
      </c>
      <c r="T21" s="37">
        <f t="shared" si="4"/>
        <v>0</v>
      </c>
      <c r="U21" s="37">
        <f t="shared" si="4"/>
        <v>0</v>
      </c>
      <c r="V21" s="38">
        <f t="shared" si="4"/>
        <v>0</v>
      </c>
      <c r="W21" s="38">
        <f t="shared" si="4"/>
        <v>1682</v>
      </c>
      <c r="X21" s="38">
        <f t="shared" si="4"/>
        <v>1682</v>
      </c>
      <c r="Y21" s="37">
        <f t="shared" si="4"/>
        <v>1682000</v>
      </c>
      <c r="Z21" s="37">
        <f t="shared" si="4"/>
        <v>0</v>
      </c>
      <c r="AA21" s="37">
        <f t="shared" si="4"/>
        <v>0</v>
      </c>
      <c r="AB21" s="61">
        <f t="shared" si="0"/>
        <v>610</v>
      </c>
      <c r="AC21" s="61">
        <f t="shared" si="0"/>
        <v>3221000</v>
      </c>
      <c r="AD21" s="61">
        <f t="shared" si="1"/>
        <v>584</v>
      </c>
      <c r="AE21" s="61">
        <f t="shared" si="1"/>
        <v>2676000</v>
      </c>
    </row>
    <row r="22" spans="1:31" x14ac:dyDescent="0.2">
      <c r="A22" s="11" t="s">
        <v>58</v>
      </c>
      <c r="B22" s="57" t="s">
        <v>11</v>
      </c>
      <c r="C22" s="36">
        <f t="shared" si="4"/>
        <v>53</v>
      </c>
      <c r="D22" s="36">
        <f t="shared" si="4"/>
        <v>265000</v>
      </c>
      <c r="E22" s="36">
        <f t="shared" si="4"/>
        <v>0</v>
      </c>
      <c r="F22" s="36">
        <f t="shared" si="4"/>
        <v>0</v>
      </c>
      <c r="G22" s="36">
        <f t="shared" si="4"/>
        <v>0</v>
      </c>
      <c r="H22" s="36">
        <f t="shared" si="4"/>
        <v>0</v>
      </c>
      <c r="I22" s="36">
        <f t="shared" si="4"/>
        <v>0</v>
      </c>
      <c r="J22" s="36">
        <f t="shared" si="4"/>
        <v>0</v>
      </c>
      <c r="K22" s="36">
        <f t="shared" si="4"/>
        <v>0</v>
      </c>
      <c r="L22" s="36">
        <f t="shared" si="4"/>
        <v>0</v>
      </c>
      <c r="M22" s="36">
        <f t="shared" si="4"/>
        <v>9</v>
      </c>
      <c r="N22" s="37">
        <f t="shared" si="4"/>
        <v>134000</v>
      </c>
      <c r="O22" s="37">
        <f t="shared" si="4"/>
        <v>148</v>
      </c>
      <c r="P22" s="37">
        <f t="shared" si="4"/>
        <v>1233000</v>
      </c>
      <c r="Q22" s="37">
        <f t="shared" si="4"/>
        <v>0</v>
      </c>
      <c r="R22" s="37">
        <f t="shared" si="4"/>
        <v>0</v>
      </c>
      <c r="S22" s="37">
        <f t="shared" si="4"/>
        <v>16</v>
      </c>
      <c r="T22" s="37">
        <f t="shared" si="4"/>
        <v>160000</v>
      </c>
      <c r="U22" s="37">
        <f t="shared" si="4"/>
        <v>0</v>
      </c>
      <c r="V22" s="38">
        <f t="shared" si="4"/>
        <v>0</v>
      </c>
      <c r="W22" s="38">
        <f t="shared" si="4"/>
        <v>21695</v>
      </c>
      <c r="X22" s="38">
        <f t="shared" si="4"/>
        <v>50777</v>
      </c>
      <c r="Y22" s="37">
        <f t="shared" si="4"/>
        <v>13345760</v>
      </c>
      <c r="Z22" s="37">
        <f t="shared" si="4"/>
        <v>0</v>
      </c>
      <c r="AA22" s="37">
        <f t="shared" si="4"/>
        <v>0</v>
      </c>
      <c r="AB22" s="61">
        <f t="shared" si="0"/>
        <v>10168</v>
      </c>
      <c r="AC22" s="61">
        <f t="shared" si="0"/>
        <v>11603263</v>
      </c>
      <c r="AD22" s="61">
        <f t="shared" si="1"/>
        <v>371</v>
      </c>
      <c r="AE22" s="61">
        <f t="shared" si="1"/>
        <v>910800</v>
      </c>
    </row>
    <row r="23" spans="1:31" x14ac:dyDescent="0.2">
      <c r="A23" s="11" t="s">
        <v>59</v>
      </c>
      <c r="B23" s="57" t="s">
        <v>12</v>
      </c>
      <c r="C23" s="36">
        <f t="shared" si="4"/>
        <v>54</v>
      </c>
      <c r="D23" s="36">
        <f t="shared" si="4"/>
        <v>315000</v>
      </c>
      <c r="E23" s="36">
        <f t="shared" si="4"/>
        <v>0</v>
      </c>
      <c r="F23" s="36">
        <f t="shared" si="4"/>
        <v>0</v>
      </c>
      <c r="G23" s="36">
        <f t="shared" si="4"/>
        <v>0</v>
      </c>
      <c r="H23" s="36">
        <f t="shared" si="4"/>
        <v>0</v>
      </c>
      <c r="I23" s="36">
        <f t="shared" si="4"/>
        <v>519</v>
      </c>
      <c r="J23" s="36">
        <f t="shared" si="4"/>
        <v>1324000</v>
      </c>
      <c r="K23" s="36">
        <f t="shared" si="4"/>
        <v>0</v>
      </c>
      <c r="L23" s="36">
        <f t="shared" si="4"/>
        <v>0</v>
      </c>
      <c r="M23" s="36">
        <f t="shared" si="4"/>
        <v>11</v>
      </c>
      <c r="N23" s="37">
        <f t="shared" si="4"/>
        <v>1037000</v>
      </c>
      <c r="O23" s="37">
        <f t="shared" si="4"/>
        <v>26</v>
      </c>
      <c r="P23" s="37">
        <f t="shared" si="4"/>
        <v>545000</v>
      </c>
      <c r="Q23" s="37">
        <f t="shared" si="4"/>
        <v>0</v>
      </c>
      <c r="R23" s="37">
        <f t="shared" si="4"/>
        <v>0</v>
      </c>
      <c r="S23" s="37">
        <f t="shared" si="4"/>
        <v>0</v>
      </c>
      <c r="T23" s="37">
        <f t="shared" si="4"/>
        <v>0</v>
      </c>
      <c r="U23" s="37">
        <f t="shared" si="4"/>
        <v>0</v>
      </c>
      <c r="V23" s="38">
        <f t="shared" si="4"/>
        <v>0</v>
      </c>
      <c r="W23" s="38">
        <f t="shared" si="4"/>
        <v>0</v>
      </c>
      <c r="X23" s="38">
        <f t="shared" si="4"/>
        <v>0</v>
      </c>
      <c r="Y23" s="37">
        <f t="shared" si="4"/>
        <v>0</v>
      </c>
      <c r="Z23" s="37">
        <f t="shared" si="4"/>
        <v>0</v>
      </c>
      <c r="AA23" s="37">
        <f t="shared" si="4"/>
        <v>0</v>
      </c>
      <c r="AB23" s="61">
        <f t="shared" si="0"/>
        <v>13</v>
      </c>
      <c r="AC23" s="61">
        <f t="shared" si="0"/>
        <v>287500</v>
      </c>
      <c r="AD23" s="61">
        <f t="shared" si="1"/>
        <v>13</v>
      </c>
      <c r="AE23" s="61">
        <f t="shared" si="1"/>
        <v>287500</v>
      </c>
    </row>
    <row r="24" spans="1:31" x14ac:dyDescent="0.2">
      <c r="A24" s="11" t="s">
        <v>60</v>
      </c>
      <c r="B24" s="57" t="s">
        <v>13</v>
      </c>
      <c r="C24" s="36">
        <f t="shared" si="4"/>
        <v>118</v>
      </c>
      <c r="D24" s="36">
        <f t="shared" si="4"/>
        <v>590000</v>
      </c>
      <c r="E24" s="36">
        <f t="shared" si="4"/>
        <v>0</v>
      </c>
      <c r="F24" s="36">
        <f t="shared" si="4"/>
        <v>0</v>
      </c>
      <c r="G24" s="36">
        <f t="shared" si="4"/>
        <v>0</v>
      </c>
      <c r="H24" s="36">
        <f t="shared" si="4"/>
        <v>0</v>
      </c>
      <c r="I24" s="36">
        <f t="shared" si="4"/>
        <v>252</v>
      </c>
      <c r="J24" s="36">
        <f t="shared" si="4"/>
        <v>250800</v>
      </c>
      <c r="K24" s="36">
        <f t="shared" si="4"/>
        <v>0</v>
      </c>
      <c r="L24" s="36">
        <f t="shared" si="4"/>
        <v>0</v>
      </c>
      <c r="M24" s="36">
        <f t="shared" si="4"/>
        <v>1</v>
      </c>
      <c r="N24" s="36">
        <f t="shared" si="4"/>
        <v>70000</v>
      </c>
      <c r="O24" s="37">
        <f t="shared" si="4"/>
        <v>150</v>
      </c>
      <c r="P24" s="37">
        <f t="shared" si="4"/>
        <v>2973663</v>
      </c>
      <c r="Q24" s="37">
        <f t="shared" si="4"/>
        <v>0</v>
      </c>
      <c r="R24" s="37">
        <f t="shared" si="4"/>
        <v>0</v>
      </c>
      <c r="S24" s="37">
        <f t="shared" si="4"/>
        <v>0</v>
      </c>
      <c r="T24" s="37">
        <f t="shared" si="4"/>
        <v>0</v>
      </c>
      <c r="U24" s="37">
        <f t="shared" si="4"/>
        <v>0</v>
      </c>
      <c r="V24" s="38">
        <f t="shared" si="4"/>
        <v>0</v>
      </c>
      <c r="W24" s="38">
        <f t="shared" si="4"/>
        <v>9647</v>
      </c>
      <c r="X24" s="38">
        <f t="shared" si="4"/>
        <v>9647</v>
      </c>
      <c r="Y24" s="37">
        <f t="shared" si="4"/>
        <v>7718800</v>
      </c>
      <c r="Z24" s="37">
        <f t="shared" si="4"/>
        <v>0</v>
      </c>
      <c r="AA24" s="37">
        <f t="shared" si="4"/>
        <v>0</v>
      </c>
      <c r="AB24" s="61">
        <f t="shared" si="0"/>
        <v>13321</v>
      </c>
      <c r="AC24" s="61">
        <f t="shared" si="0"/>
        <v>33783400</v>
      </c>
      <c r="AD24" s="61">
        <f t="shared" si="1"/>
        <v>16</v>
      </c>
      <c r="AE24" s="61">
        <f t="shared" si="1"/>
        <v>144400</v>
      </c>
    </row>
    <row r="25" spans="1:31" x14ac:dyDescent="0.2">
      <c r="A25" s="11" t="s">
        <v>61</v>
      </c>
      <c r="B25" s="57" t="s">
        <v>14</v>
      </c>
      <c r="C25" s="36">
        <f t="shared" si="4"/>
        <v>1</v>
      </c>
      <c r="D25" s="36">
        <f t="shared" si="4"/>
        <v>10000</v>
      </c>
      <c r="E25" s="36">
        <f t="shared" si="4"/>
        <v>0</v>
      </c>
      <c r="F25" s="36">
        <f t="shared" si="4"/>
        <v>0</v>
      </c>
      <c r="G25" s="36">
        <f t="shared" si="4"/>
        <v>0</v>
      </c>
      <c r="H25" s="36">
        <f t="shared" si="4"/>
        <v>0</v>
      </c>
      <c r="I25" s="36">
        <f t="shared" si="4"/>
        <v>0</v>
      </c>
      <c r="J25" s="36">
        <f t="shared" si="4"/>
        <v>0</v>
      </c>
      <c r="K25" s="36">
        <f t="shared" si="4"/>
        <v>0</v>
      </c>
      <c r="L25" s="36">
        <f t="shared" si="4"/>
        <v>0</v>
      </c>
      <c r="M25" s="36">
        <f t="shared" si="4"/>
        <v>4</v>
      </c>
      <c r="N25" s="37">
        <f t="shared" si="4"/>
        <v>197500</v>
      </c>
      <c r="O25" s="37">
        <f t="shared" si="4"/>
        <v>0</v>
      </c>
      <c r="P25" s="37">
        <f t="shared" si="4"/>
        <v>0</v>
      </c>
      <c r="Q25" s="37">
        <f t="shared" si="4"/>
        <v>0</v>
      </c>
      <c r="R25" s="37">
        <f t="shared" si="4"/>
        <v>0</v>
      </c>
      <c r="S25" s="37">
        <f t="shared" si="4"/>
        <v>8</v>
      </c>
      <c r="T25" s="37">
        <f t="shared" si="4"/>
        <v>80000</v>
      </c>
      <c r="U25" s="37">
        <f t="shared" si="4"/>
        <v>0</v>
      </c>
      <c r="V25" s="38">
        <f t="shared" si="4"/>
        <v>0</v>
      </c>
      <c r="W25" s="38">
        <f t="shared" si="4"/>
        <v>0</v>
      </c>
      <c r="X25" s="38">
        <f t="shared" si="4"/>
        <v>0</v>
      </c>
      <c r="Y25" s="37">
        <f t="shared" si="4"/>
        <v>0</v>
      </c>
      <c r="Z25" s="37">
        <f t="shared" si="4"/>
        <v>0</v>
      </c>
      <c r="AA25" s="37">
        <f t="shared" si="4"/>
        <v>0</v>
      </c>
      <c r="AB25" s="61">
        <f t="shared" si="0"/>
        <v>23668</v>
      </c>
      <c r="AC25" s="61">
        <f t="shared" si="0"/>
        <v>32637992</v>
      </c>
      <c r="AD25" s="61">
        <f t="shared" si="1"/>
        <v>538</v>
      </c>
      <c r="AE25" s="61">
        <f t="shared" si="1"/>
        <v>1886500</v>
      </c>
    </row>
    <row r="26" spans="1:31" x14ac:dyDescent="0.2">
      <c r="A26" s="11" t="s">
        <v>62</v>
      </c>
      <c r="B26" s="57" t="s">
        <v>15</v>
      </c>
      <c r="C26" s="36">
        <f t="shared" si="4"/>
        <v>7</v>
      </c>
      <c r="D26" s="36">
        <f t="shared" si="4"/>
        <v>70000</v>
      </c>
      <c r="E26" s="36">
        <f t="shared" si="4"/>
        <v>7</v>
      </c>
      <c r="F26" s="36">
        <f t="shared" si="4"/>
        <v>54000</v>
      </c>
      <c r="G26" s="36">
        <f t="shared" si="4"/>
        <v>1708</v>
      </c>
      <c r="H26" s="36">
        <f t="shared" si="4"/>
        <v>4032400</v>
      </c>
      <c r="I26" s="36">
        <f t="shared" si="4"/>
        <v>0</v>
      </c>
      <c r="J26" s="36">
        <f t="shared" si="4"/>
        <v>0</v>
      </c>
      <c r="K26" s="36">
        <f t="shared" si="4"/>
        <v>0</v>
      </c>
      <c r="L26" s="36">
        <f t="shared" si="4"/>
        <v>0</v>
      </c>
      <c r="M26" s="36">
        <f t="shared" si="4"/>
        <v>0</v>
      </c>
      <c r="N26" s="37">
        <f t="shared" si="4"/>
        <v>0</v>
      </c>
      <c r="O26" s="37">
        <f t="shared" si="4"/>
        <v>101</v>
      </c>
      <c r="P26" s="37">
        <f t="shared" si="4"/>
        <v>2525000</v>
      </c>
      <c r="Q26" s="37">
        <f t="shared" si="4"/>
        <v>0</v>
      </c>
      <c r="R26" s="37">
        <f t="shared" si="4"/>
        <v>0</v>
      </c>
      <c r="S26" s="37">
        <f t="shared" si="4"/>
        <v>2</v>
      </c>
      <c r="T26" s="37">
        <f t="shared" si="4"/>
        <v>20400</v>
      </c>
      <c r="U26" s="37">
        <f t="shared" si="4"/>
        <v>0</v>
      </c>
      <c r="V26" s="38">
        <f t="shared" si="4"/>
        <v>0</v>
      </c>
      <c r="W26" s="38">
        <f t="shared" si="4"/>
        <v>11054</v>
      </c>
      <c r="X26" s="38">
        <f t="shared" si="4"/>
        <v>11496</v>
      </c>
      <c r="Y26" s="37">
        <f t="shared" si="4"/>
        <v>27081600</v>
      </c>
      <c r="Z26" s="37">
        <f t="shared" si="4"/>
        <v>0</v>
      </c>
      <c r="AA26" s="37">
        <f t="shared" si="4"/>
        <v>0</v>
      </c>
      <c r="AB26" s="61">
        <f t="shared" si="0"/>
        <v>16417</v>
      </c>
      <c r="AC26" s="61">
        <f t="shared" si="0"/>
        <v>22238490</v>
      </c>
      <c r="AD26" s="61">
        <f t="shared" si="1"/>
        <v>83</v>
      </c>
      <c r="AE26" s="61">
        <f t="shared" si="1"/>
        <v>297000</v>
      </c>
    </row>
    <row r="27" spans="1:31" x14ac:dyDescent="0.2">
      <c r="A27" s="11" t="s">
        <v>63</v>
      </c>
      <c r="B27" s="57" t="s">
        <v>16</v>
      </c>
      <c r="C27" s="36">
        <f t="shared" si="4"/>
        <v>15</v>
      </c>
      <c r="D27" s="36">
        <f t="shared" si="4"/>
        <v>300000</v>
      </c>
      <c r="E27" s="36">
        <f t="shared" si="4"/>
        <v>60</v>
      </c>
      <c r="F27" s="36">
        <f t="shared" si="4"/>
        <v>90000</v>
      </c>
      <c r="G27" s="36">
        <f t="shared" si="4"/>
        <v>2569</v>
      </c>
      <c r="H27" s="36">
        <f t="shared" si="4"/>
        <v>27018000</v>
      </c>
      <c r="I27" s="36">
        <f t="shared" si="4"/>
        <v>462</v>
      </c>
      <c r="J27" s="36">
        <f t="shared" si="4"/>
        <v>1459500</v>
      </c>
      <c r="K27" s="36">
        <f t="shared" si="4"/>
        <v>0</v>
      </c>
      <c r="L27" s="36">
        <f t="shared" si="4"/>
        <v>0</v>
      </c>
      <c r="M27" s="36">
        <f t="shared" si="4"/>
        <v>1</v>
      </c>
      <c r="N27" s="37">
        <f t="shared" si="4"/>
        <v>37000</v>
      </c>
      <c r="O27" s="37">
        <f t="shared" si="4"/>
        <v>54</v>
      </c>
      <c r="P27" s="37">
        <f t="shared" si="4"/>
        <v>1584692</v>
      </c>
      <c r="Q27" s="37">
        <f t="shared" si="4"/>
        <v>0</v>
      </c>
      <c r="R27" s="37">
        <f t="shared" si="4"/>
        <v>0</v>
      </c>
      <c r="S27" s="37">
        <f t="shared" si="4"/>
        <v>0</v>
      </c>
      <c r="T27" s="37">
        <f t="shared" si="4"/>
        <v>0</v>
      </c>
      <c r="U27" s="37">
        <f t="shared" si="4"/>
        <v>0</v>
      </c>
      <c r="V27" s="38">
        <f t="shared" si="4"/>
        <v>0</v>
      </c>
      <c r="W27" s="38">
        <f>SUM(W58,W89,W120,W156)</f>
        <v>3719</v>
      </c>
      <c r="X27" s="38">
        <f>SUM(X58,X89,X120,X156)</f>
        <v>20507</v>
      </c>
      <c r="Y27" s="37">
        <f>SUM(Y58,Y89,Y120,Y156)</f>
        <v>2148800</v>
      </c>
      <c r="Z27" s="37">
        <f>SUM(Z58,Z89,Z120,Z156)</f>
        <v>0</v>
      </c>
      <c r="AA27" s="37">
        <f>SUM(AA58,AA89,AA120,AA156)</f>
        <v>0</v>
      </c>
      <c r="AB27" s="61" t="e">
        <f>#REF!+#REF!+#REF!+#REF!+#REF!+#REF!+#REF!+#REF!+#REF!+#REF!+#REF!+#REF!</f>
        <v>#REF!</v>
      </c>
      <c r="AC27" s="61" t="e">
        <f>#REF!+#REF!+#REF!+#REF!+#REF!+#REF!+#REF!+#REF!+#REF!+#REF!+#REF!+#REF!</f>
        <v>#REF!</v>
      </c>
      <c r="AD27" s="61" t="e">
        <f>AB27-#REF!-#REF!-#REF!</f>
        <v>#REF!</v>
      </c>
      <c r="AE27" s="61" t="e">
        <f>AC27-#REF!-#REF!-#REF!</f>
        <v>#REF!</v>
      </c>
    </row>
    <row r="28" spans="1:31" x14ac:dyDescent="0.2">
      <c r="A28" s="11" t="s">
        <v>64</v>
      </c>
      <c r="B28" s="57" t="s">
        <v>17</v>
      </c>
      <c r="C28" s="36">
        <f t="shared" ref="C28:AA30" si="5">SUM(C59,C90,C121,C157)</f>
        <v>16</v>
      </c>
      <c r="D28" s="36">
        <f t="shared" si="5"/>
        <v>96000</v>
      </c>
      <c r="E28" s="36">
        <f t="shared" si="5"/>
        <v>0</v>
      </c>
      <c r="F28" s="36">
        <f t="shared" si="5"/>
        <v>0</v>
      </c>
      <c r="G28" s="36">
        <f t="shared" si="5"/>
        <v>0</v>
      </c>
      <c r="H28" s="36">
        <f t="shared" si="5"/>
        <v>0</v>
      </c>
      <c r="I28" s="36">
        <f t="shared" si="5"/>
        <v>0</v>
      </c>
      <c r="J28" s="36">
        <f t="shared" si="5"/>
        <v>0</v>
      </c>
      <c r="K28" s="36">
        <f t="shared" si="5"/>
        <v>0</v>
      </c>
      <c r="L28" s="36">
        <f t="shared" si="5"/>
        <v>0</v>
      </c>
      <c r="M28" s="36">
        <f t="shared" si="5"/>
        <v>0</v>
      </c>
      <c r="N28" s="37">
        <f t="shared" si="5"/>
        <v>0</v>
      </c>
      <c r="O28" s="37">
        <f t="shared" si="5"/>
        <v>46</v>
      </c>
      <c r="P28" s="37">
        <f t="shared" si="5"/>
        <v>345000</v>
      </c>
      <c r="Q28" s="37">
        <f t="shared" si="5"/>
        <v>0</v>
      </c>
      <c r="R28" s="37">
        <f t="shared" si="5"/>
        <v>0</v>
      </c>
      <c r="S28" s="37">
        <f t="shared" si="5"/>
        <v>0</v>
      </c>
      <c r="T28" s="37">
        <f t="shared" si="5"/>
        <v>0</v>
      </c>
      <c r="U28" s="37">
        <f t="shared" si="5"/>
        <v>0</v>
      </c>
      <c r="V28" s="38">
        <f t="shared" si="5"/>
        <v>0</v>
      </c>
      <c r="W28" s="38">
        <f t="shared" si="5"/>
        <v>7268</v>
      </c>
      <c r="X28" s="38">
        <f t="shared" si="5"/>
        <v>16288</v>
      </c>
      <c r="Y28" s="37">
        <f t="shared" si="5"/>
        <v>21596490</v>
      </c>
      <c r="Z28" s="37">
        <f t="shared" si="5"/>
        <v>67</v>
      </c>
      <c r="AA28" s="37">
        <f t="shared" si="5"/>
        <v>201000</v>
      </c>
      <c r="AB28" s="61">
        <f>C29+E29+G29+I29+K29+M29+O29+Q29+S29+U29+X29+Z29</f>
        <v>519</v>
      </c>
      <c r="AC28" s="61">
        <f>D29+F29+H29+J29+L29+N29+P29+R29+T29+V29+Y29+AA29</f>
        <v>1617000</v>
      </c>
      <c r="AD28" s="61">
        <f>AB28-G29-O29-X29</f>
        <v>0</v>
      </c>
      <c r="AE28" s="61">
        <f>AC28-H29-P29-Y29</f>
        <v>0</v>
      </c>
    </row>
    <row r="29" spans="1:31" x14ac:dyDescent="0.2">
      <c r="A29" s="11" t="s">
        <v>65</v>
      </c>
      <c r="B29" s="57" t="s">
        <v>18</v>
      </c>
      <c r="C29" s="36">
        <f t="shared" si="5"/>
        <v>0</v>
      </c>
      <c r="D29" s="36">
        <f t="shared" si="5"/>
        <v>0</v>
      </c>
      <c r="E29" s="36">
        <f t="shared" si="5"/>
        <v>0</v>
      </c>
      <c r="F29" s="36">
        <f t="shared" si="5"/>
        <v>0</v>
      </c>
      <c r="G29" s="36">
        <f t="shared" si="5"/>
        <v>0</v>
      </c>
      <c r="H29" s="36">
        <f t="shared" si="5"/>
        <v>0</v>
      </c>
      <c r="I29" s="36">
        <f t="shared" si="5"/>
        <v>0</v>
      </c>
      <c r="J29" s="36">
        <f t="shared" si="5"/>
        <v>0</v>
      </c>
      <c r="K29" s="36">
        <f t="shared" si="5"/>
        <v>0</v>
      </c>
      <c r="L29" s="36">
        <f t="shared" si="5"/>
        <v>0</v>
      </c>
      <c r="M29" s="36">
        <f t="shared" si="5"/>
        <v>0</v>
      </c>
      <c r="N29" s="37">
        <f t="shared" si="5"/>
        <v>0</v>
      </c>
      <c r="O29" s="37">
        <f t="shared" si="5"/>
        <v>0</v>
      </c>
      <c r="P29" s="37">
        <f t="shared" si="5"/>
        <v>0</v>
      </c>
      <c r="Q29" s="36">
        <f t="shared" si="5"/>
        <v>0</v>
      </c>
      <c r="R29" s="36">
        <f t="shared" si="5"/>
        <v>0</v>
      </c>
      <c r="S29" s="37">
        <f t="shared" si="5"/>
        <v>0</v>
      </c>
      <c r="T29" s="37">
        <f t="shared" si="5"/>
        <v>0</v>
      </c>
      <c r="U29" s="37">
        <f t="shared" si="5"/>
        <v>0</v>
      </c>
      <c r="V29" s="38">
        <f t="shared" si="5"/>
        <v>0</v>
      </c>
      <c r="W29" s="38">
        <f t="shared" si="5"/>
        <v>519</v>
      </c>
      <c r="X29" s="38">
        <f t="shared" si="5"/>
        <v>519</v>
      </c>
      <c r="Y29" s="37">
        <f t="shared" si="5"/>
        <v>1617000</v>
      </c>
      <c r="Z29" s="37">
        <f t="shared" si="5"/>
        <v>0</v>
      </c>
      <c r="AA29" s="37">
        <f t="shared" si="5"/>
        <v>0</v>
      </c>
      <c r="AB29" s="61">
        <f t="shared" si="0"/>
        <v>0</v>
      </c>
      <c r="AC29" s="61">
        <f t="shared" si="0"/>
        <v>0</v>
      </c>
      <c r="AD29" s="61">
        <f t="shared" si="1"/>
        <v>0</v>
      </c>
      <c r="AE29" s="61">
        <f t="shared" si="1"/>
        <v>0</v>
      </c>
    </row>
    <row r="30" spans="1:31" x14ac:dyDescent="0.2">
      <c r="A30" s="12" t="s">
        <v>66</v>
      </c>
      <c r="B30" s="58" t="s">
        <v>19</v>
      </c>
      <c r="C30" s="39">
        <f t="shared" si="5"/>
        <v>15</v>
      </c>
      <c r="D30" s="39">
        <f t="shared" si="5"/>
        <v>30000</v>
      </c>
      <c r="E30" s="39">
        <f t="shared" si="5"/>
        <v>0</v>
      </c>
      <c r="F30" s="39">
        <f t="shared" si="5"/>
        <v>0</v>
      </c>
      <c r="G30" s="39">
        <f t="shared" si="5"/>
        <v>0</v>
      </c>
      <c r="H30" s="39">
        <f t="shared" si="5"/>
        <v>0</v>
      </c>
      <c r="I30" s="39">
        <f t="shared" si="5"/>
        <v>0</v>
      </c>
      <c r="J30" s="39">
        <f t="shared" si="5"/>
        <v>0</v>
      </c>
      <c r="K30" s="39">
        <f t="shared" si="5"/>
        <v>0</v>
      </c>
      <c r="L30" s="39">
        <f t="shared" si="5"/>
        <v>0</v>
      </c>
      <c r="M30" s="39">
        <f t="shared" si="5"/>
        <v>0</v>
      </c>
      <c r="N30" s="40">
        <f t="shared" si="5"/>
        <v>0</v>
      </c>
      <c r="O30" s="40">
        <f t="shared" si="5"/>
        <v>0</v>
      </c>
      <c r="P30" s="40">
        <f t="shared" si="5"/>
        <v>0</v>
      </c>
      <c r="Q30" s="40">
        <f t="shared" si="5"/>
        <v>0</v>
      </c>
      <c r="R30" s="40">
        <f t="shared" si="5"/>
        <v>0</v>
      </c>
      <c r="S30" s="40">
        <f t="shared" si="5"/>
        <v>0</v>
      </c>
      <c r="T30" s="40">
        <f t="shared" si="5"/>
        <v>0</v>
      </c>
      <c r="U30" s="40">
        <f t="shared" si="5"/>
        <v>0</v>
      </c>
      <c r="V30" s="41">
        <f t="shared" si="5"/>
        <v>0</v>
      </c>
      <c r="W30" s="41">
        <f t="shared" si="5"/>
        <v>203</v>
      </c>
      <c r="X30" s="41">
        <f t="shared" si="5"/>
        <v>203</v>
      </c>
      <c r="Y30" s="40">
        <f t="shared" si="5"/>
        <v>551500</v>
      </c>
      <c r="Z30" s="40">
        <f t="shared" si="5"/>
        <v>0</v>
      </c>
      <c r="AA30" s="40">
        <f t="shared" si="5"/>
        <v>0</v>
      </c>
      <c r="AB30" s="61">
        <f t="shared" si="0"/>
        <v>0</v>
      </c>
      <c r="AC30" s="61">
        <f t="shared" si="0"/>
        <v>0</v>
      </c>
      <c r="AD30" s="61">
        <f t="shared" si="1"/>
        <v>0</v>
      </c>
      <c r="AE30" s="61">
        <f t="shared" si="1"/>
        <v>0</v>
      </c>
    </row>
    <row r="31" spans="1:31" x14ac:dyDescent="0.2">
      <c r="A31" s="59" t="s">
        <v>181</v>
      </c>
      <c r="C31" s="48"/>
      <c r="D31" s="48"/>
    </row>
    <row r="32" spans="1:31" x14ac:dyDescent="0.2">
      <c r="A32" t="s">
        <v>0</v>
      </c>
    </row>
    <row r="33" spans="1:27" x14ac:dyDescent="0.2">
      <c r="B33" s="22"/>
      <c r="H33" s="45"/>
      <c r="I33" s="45"/>
      <c r="J33" s="45"/>
    </row>
    <row r="34" spans="1:27" s="60" customFormat="1" ht="20.45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</row>
    <row r="35" spans="1:27" s="66" customFormat="1" ht="19.5" x14ac:dyDescent="0.2">
      <c r="A35" s="74" t="s">
        <v>98</v>
      </c>
      <c r="B35" s="65"/>
      <c r="C35" s="65"/>
      <c r="D35" s="65"/>
      <c r="E35" s="65"/>
      <c r="F35" s="67"/>
      <c r="G35" s="67"/>
      <c r="H35" s="65"/>
      <c r="I35" s="65"/>
      <c r="J35" s="65"/>
      <c r="M35" s="68"/>
      <c r="N35" s="68"/>
      <c r="O35" s="68"/>
    </row>
    <row r="36" spans="1:27" s="8" customFormat="1" ht="37.15" customHeight="1" x14ac:dyDescent="0.2">
      <c r="A36" s="133" t="s">
        <v>193</v>
      </c>
      <c r="B36" s="134"/>
      <c r="C36" s="139" t="s">
        <v>131</v>
      </c>
      <c r="D36" s="139"/>
      <c r="E36" s="139" t="s">
        <v>132</v>
      </c>
      <c r="F36" s="139"/>
      <c r="G36" s="139" t="s">
        <v>133</v>
      </c>
      <c r="H36" s="139"/>
      <c r="I36" s="139" t="s">
        <v>134</v>
      </c>
      <c r="J36" s="139"/>
      <c r="K36" s="139" t="s">
        <v>135</v>
      </c>
      <c r="L36" s="139"/>
      <c r="M36" s="139" t="s">
        <v>136</v>
      </c>
      <c r="N36" s="139"/>
      <c r="O36" s="139" t="s">
        <v>137</v>
      </c>
      <c r="P36" s="139"/>
      <c r="Q36" s="139" t="s">
        <v>138</v>
      </c>
      <c r="R36" s="139"/>
      <c r="S36" s="139" t="s">
        <v>139</v>
      </c>
      <c r="T36" s="139"/>
      <c r="U36" s="139" t="s">
        <v>140</v>
      </c>
      <c r="V36" s="139"/>
      <c r="W36" s="140" t="s">
        <v>141</v>
      </c>
      <c r="X36" s="142"/>
      <c r="Y36" s="141"/>
      <c r="Z36" s="139" t="s">
        <v>142</v>
      </c>
      <c r="AA36" s="140"/>
    </row>
    <row r="37" spans="1:27" s="8" customFormat="1" ht="13.9" customHeight="1" x14ac:dyDescent="0.2">
      <c r="A37" s="135"/>
      <c r="B37" s="136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150</v>
      </c>
      <c r="S37" s="109" t="s">
        <v>48</v>
      </c>
      <c r="T37" s="109" t="s">
        <v>151</v>
      </c>
      <c r="U37" s="109" t="s">
        <v>48</v>
      </c>
      <c r="V37" s="109" t="s">
        <v>152</v>
      </c>
      <c r="W37" s="109" t="s">
        <v>50</v>
      </c>
      <c r="X37" s="109" t="s">
        <v>48</v>
      </c>
      <c r="Y37" s="109" t="s">
        <v>153</v>
      </c>
      <c r="Z37" s="109" t="s">
        <v>48</v>
      </c>
      <c r="AA37" s="110" t="s">
        <v>154</v>
      </c>
    </row>
    <row r="38" spans="1:27" s="20" customFormat="1" ht="34.15" customHeight="1" x14ac:dyDescent="0.2">
      <c r="A38" s="137"/>
      <c r="B38" s="138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43</v>
      </c>
      <c r="V38" s="80" t="s">
        <v>42</v>
      </c>
      <c r="W38" s="80" t="s">
        <v>1</v>
      </c>
      <c r="X38" s="80" t="s">
        <v>43</v>
      </c>
      <c r="Y38" s="80" t="s">
        <v>42</v>
      </c>
      <c r="Z38" s="80" t="s">
        <v>43</v>
      </c>
      <c r="AA38" s="51" t="s">
        <v>42</v>
      </c>
    </row>
    <row r="39" spans="1:27" s="6" customFormat="1" x14ac:dyDescent="0.2">
      <c r="A39" s="79" t="s">
        <v>96</v>
      </c>
      <c r="B39" s="56" t="s">
        <v>3</v>
      </c>
      <c r="C39" s="28">
        <v>317</v>
      </c>
      <c r="D39" s="28">
        <v>2857000</v>
      </c>
      <c r="E39" s="28">
        <v>67</v>
      </c>
      <c r="F39" s="28">
        <v>576750</v>
      </c>
      <c r="G39" s="28">
        <v>0</v>
      </c>
      <c r="H39" s="28">
        <v>0</v>
      </c>
      <c r="I39" s="28">
        <v>6419</v>
      </c>
      <c r="J39" s="28">
        <v>15976810</v>
      </c>
      <c r="K39" s="28">
        <v>29</v>
      </c>
      <c r="L39" s="28">
        <v>21750</v>
      </c>
      <c r="M39" s="28">
        <v>26</v>
      </c>
      <c r="N39" s="29">
        <v>1710395</v>
      </c>
      <c r="O39" s="29">
        <v>747</v>
      </c>
      <c r="P39" s="29">
        <v>16831160</v>
      </c>
      <c r="Q39" s="29">
        <v>448632</v>
      </c>
      <c r="R39" s="29">
        <v>102241686</v>
      </c>
      <c r="S39" s="29">
        <v>104</v>
      </c>
      <c r="T39" s="29">
        <v>1514200</v>
      </c>
      <c r="U39" s="29">
        <v>30696</v>
      </c>
      <c r="V39" s="30">
        <v>4866299</v>
      </c>
      <c r="W39" s="30">
        <v>0</v>
      </c>
      <c r="X39" s="30">
        <v>0</v>
      </c>
      <c r="Y39" s="29">
        <v>0</v>
      </c>
      <c r="Z39" s="29">
        <v>41</v>
      </c>
      <c r="AA39" s="29">
        <v>123000</v>
      </c>
    </row>
    <row r="40" spans="1:27" s="6" customFormat="1" x14ac:dyDescent="0.2">
      <c r="A40" s="8" t="s">
        <v>84</v>
      </c>
      <c r="B40" s="57" t="s">
        <v>85</v>
      </c>
      <c r="C40" s="75">
        <v>0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6">
        <v>0</v>
      </c>
      <c r="O40" s="76">
        <v>51</v>
      </c>
      <c r="P40" s="76">
        <v>1464960</v>
      </c>
      <c r="Q40" s="76">
        <v>0</v>
      </c>
      <c r="R40" s="76">
        <v>0</v>
      </c>
      <c r="S40" s="76">
        <v>6</v>
      </c>
      <c r="T40" s="76">
        <v>122400</v>
      </c>
      <c r="U40" s="76">
        <v>0</v>
      </c>
      <c r="V40" s="77">
        <v>0</v>
      </c>
      <c r="W40" s="77">
        <v>0</v>
      </c>
      <c r="X40" s="77">
        <v>0</v>
      </c>
      <c r="Y40" s="76">
        <v>0</v>
      </c>
      <c r="Z40" s="76">
        <v>0</v>
      </c>
      <c r="AA40" s="76">
        <v>0</v>
      </c>
    </row>
    <row r="41" spans="1:27" s="6" customFormat="1" x14ac:dyDescent="0.2">
      <c r="A41" s="8" t="s">
        <v>86</v>
      </c>
      <c r="B41" s="57" t="s">
        <v>87</v>
      </c>
      <c r="C41" s="75">
        <v>6</v>
      </c>
      <c r="D41" s="75">
        <v>6000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29</v>
      </c>
      <c r="L41" s="75">
        <v>21750</v>
      </c>
      <c r="M41" s="75">
        <v>6</v>
      </c>
      <c r="N41" s="76">
        <v>413880</v>
      </c>
      <c r="O41" s="76">
        <v>149</v>
      </c>
      <c r="P41" s="76">
        <v>3299000</v>
      </c>
      <c r="Q41" s="76">
        <v>0</v>
      </c>
      <c r="R41" s="76">
        <v>0</v>
      </c>
      <c r="S41" s="76">
        <v>0</v>
      </c>
      <c r="T41" s="76">
        <v>0</v>
      </c>
      <c r="U41" s="76">
        <v>4175</v>
      </c>
      <c r="V41" s="77">
        <v>4402500</v>
      </c>
      <c r="W41" s="77">
        <v>0</v>
      </c>
      <c r="X41" s="77">
        <v>0</v>
      </c>
      <c r="Y41" s="76">
        <v>0</v>
      </c>
      <c r="Z41" s="76">
        <v>0</v>
      </c>
      <c r="AA41" s="76">
        <v>0</v>
      </c>
    </row>
    <row r="42" spans="1:27" s="6" customFormat="1" x14ac:dyDescent="0.2">
      <c r="A42" s="8" t="s">
        <v>195</v>
      </c>
      <c r="B42" s="57" t="s">
        <v>88</v>
      </c>
      <c r="C42" s="75">
        <v>32</v>
      </c>
      <c r="D42" s="75">
        <v>320000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7">
        <v>0</v>
      </c>
      <c r="W42" s="77">
        <v>0</v>
      </c>
      <c r="X42" s="77">
        <v>0</v>
      </c>
      <c r="Y42" s="76">
        <v>0</v>
      </c>
      <c r="Z42" s="76">
        <v>0</v>
      </c>
      <c r="AA42" s="76">
        <v>0</v>
      </c>
    </row>
    <row r="43" spans="1:27" s="6" customFormat="1" x14ac:dyDescent="0.2">
      <c r="A43" s="8" t="s">
        <v>196</v>
      </c>
      <c r="B43" s="57" t="s">
        <v>89</v>
      </c>
      <c r="C43" s="75">
        <v>105</v>
      </c>
      <c r="D43" s="75">
        <v>1802000</v>
      </c>
      <c r="E43" s="75">
        <v>0</v>
      </c>
      <c r="F43" s="75">
        <v>0</v>
      </c>
      <c r="G43" s="75">
        <v>0</v>
      </c>
      <c r="H43" s="75">
        <v>0</v>
      </c>
      <c r="I43" s="75">
        <v>4027</v>
      </c>
      <c r="J43" s="75">
        <v>12266000</v>
      </c>
      <c r="K43" s="75">
        <v>0</v>
      </c>
      <c r="L43" s="75">
        <v>0</v>
      </c>
      <c r="M43" s="75">
        <v>0</v>
      </c>
      <c r="N43" s="76">
        <v>0</v>
      </c>
      <c r="O43" s="76">
        <v>155</v>
      </c>
      <c r="P43" s="76">
        <v>4636000</v>
      </c>
      <c r="Q43" s="76">
        <v>0</v>
      </c>
      <c r="R43" s="76">
        <v>0</v>
      </c>
      <c r="S43" s="76">
        <v>56</v>
      </c>
      <c r="T43" s="76">
        <v>581400</v>
      </c>
      <c r="U43" s="76">
        <v>10</v>
      </c>
      <c r="V43" s="77">
        <v>32000</v>
      </c>
      <c r="W43" s="77">
        <v>0</v>
      </c>
      <c r="X43" s="77">
        <v>0</v>
      </c>
      <c r="Y43" s="76">
        <v>0</v>
      </c>
      <c r="Z43" s="76">
        <v>0</v>
      </c>
      <c r="AA43" s="76">
        <v>0</v>
      </c>
    </row>
    <row r="44" spans="1:27" s="6" customFormat="1" x14ac:dyDescent="0.2">
      <c r="A44" s="8" t="s">
        <v>90</v>
      </c>
      <c r="B44" s="57" t="s">
        <v>91</v>
      </c>
      <c r="C44" s="75">
        <v>4</v>
      </c>
      <c r="D44" s="75">
        <v>28000</v>
      </c>
      <c r="E44" s="75">
        <v>15</v>
      </c>
      <c r="F44" s="75">
        <v>144000</v>
      </c>
      <c r="G44" s="75">
        <v>0</v>
      </c>
      <c r="H44" s="75">
        <v>0</v>
      </c>
      <c r="I44" s="75">
        <v>1269</v>
      </c>
      <c r="J44" s="75">
        <v>1003700</v>
      </c>
      <c r="K44" s="75">
        <v>0</v>
      </c>
      <c r="L44" s="75">
        <v>0</v>
      </c>
      <c r="M44" s="75">
        <v>4</v>
      </c>
      <c r="N44" s="76">
        <v>408000</v>
      </c>
      <c r="O44" s="76">
        <v>31</v>
      </c>
      <c r="P44" s="76">
        <v>620000</v>
      </c>
      <c r="Q44" s="76">
        <v>448632</v>
      </c>
      <c r="R44" s="76">
        <v>102241686</v>
      </c>
      <c r="S44" s="76">
        <v>0</v>
      </c>
      <c r="T44" s="76">
        <v>0</v>
      </c>
      <c r="U44" s="76">
        <v>0</v>
      </c>
      <c r="V44" s="77">
        <v>0</v>
      </c>
      <c r="W44" s="77">
        <v>0</v>
      </c>
      <c r="X44" s="77">
        <v>0</v>
      </c>
      <c r="Y44" s="76">
        <v>0</v>
      </c>
      <c r="Z44" s="76">
        <v>0</v>
      </c>
      <c r="AA44" s="76">
        <v>0</v>
      </c>
    </row>
    <row r="45" spans="1:27" s="6" customFormat="1" x14ac:dyDescent="0.2">
      <c r="A45" s="8" t="s">
        <v>92</v>
      </c>
      <c r="B45" s="57" t="s">
        <v>93</v>
      </c>
      <c r="C45" s="75">
        <v>6</v>
      </c>
      <c r="D45" s="75">
        <v>30000</v>
      </c>
      <c r="E45" s="75">
        <v>52</v>
      </c>
      <c r="F45" s="75">
        <v>432750</v>
      </c>
      <c r="G45" s="75">
        <v>0</v>
      </c>
      <c r="H45" s="75">
        <v>0</v>
      </c>
      <c r="I45" s="75">
        <v>754</v>
      </c>
      <c r="J45" s="75">
        <v>1975160</v>
      </c>
      <c r="K45" s="75">
        <v>0</v>
      </c>
      <c r="L45" s="75">
        <v>0</v>
      </c>
      <c r="M45" s="75">
        <v>6</v>
      </c>
      <c r="N45" s="76">
        <v>130000</v>
      </c>
      <c r="O45" s="76">
        <v>62</v>
      </c>
      <c r="P45" s="76">
        <v>1240000</v>
      </c>
      <c r="Q45" s="76">
        <v>0</v>
      </c>
      <c r="R45" s="76">
        <v>0</v>
      </c>
      <c r="S45" s="76">
        <v>23</v>
      </c>
      <c r="T45" s="76">
        <v>620000</v>
      </c>
      <c r="U45" s="76">
        <v>26511</v>
      </c>
      <c r="V45" s="77">
        <v>431799</v>
      </c>
      <c r="W45" s="77">
        <v>0</v>
      </c>
      <c r="X45" s="77">
        <v>0</v>
      </c>
      <c r="Y45" s="76">
        <v>0</v>
      </c>
      <c r="Z45" s="76">
        <v>0</v>
      </c>
      <c r="AA45" s="76">
        <v>0</v>
      </c>
    </row>
    <row r="46" spans="1:27" x14ac:dyDescent="0.2">
      <c r="A46" s="11" t="s">
        <v>51</v>
      </c>
      <c r="B46" s="57" t="s">
        <v>4</v>
      </c>
      <c r="C46" s="36">
        <v>7</v>
      </c>
      <c r="D46" s="36">
        <v>70000</v>
      </c>
      <c r="E46" s="36">
        <v>0</v>
      </c>
      <c r="F46" s="36">
        <v>0</v>
      </c>
      <c r="G46" s="36">
        <v>0</v>
      </c>
      <c r="H46" s="36">
        <v>0</v>
      </c>
      <c r="I46" s="36">
        <v>24</v>
      </c>
      <c r="J46" s="36">
        <v>38400</v>
      </c>
      <c r="K46" s="36">
        <v>0</v>
      </c>
      <c r="L46" s="36">
        <v>0</v>
      </c>
      <c r="M46" s="36">
        <v>0</v>
      </c>
      <c r="N46" s="37">
        <v>0</v>
      </c>
      <c r="O46" s="37">
        <v>37</v>
      </c>
      <c r="P46" s="37">
        <v>580000</v>
      </c>
      <c r="Q46" s="37">
        <v>0</v>
      </c>
      <c r="R46" s="37">
        <v>0</v>
      </c>
      <c r="S46" s="37">
        <v>11</v>
      </c>
      <c r="T46" s="37">
        <v>110000</v>
      </c>
      <c r="U46" s="37">
        <v>0</v>
      </c>
      <c r="V46" s="38">
        <v>0</v>
      </c>
      <c r="W46" s="38">
        <v>0</v>
      </c>
      <c r="X46" s="38">
        <v>0</v>
      </c>
      <c r="Y46" s="37">
        <v>0</v>
      </c>
      <c r="Z46" s="37">
        <v>0</v>
      </c>
      <c r="AA46" s="37">
        <v>0</v>
      </c>
    </row>
    <row r="47" spans="1:27" x14ac:dyDescent="0.2">
      <c r="A47" s="11" t="s">
        <v>52</v>
      </c>
      <c r="B47" s="57" t="s">
        <v>5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22</v>
      </c>
      <c r="J47" s="36">
        <v>148750</v>
      </c>
      <c r="K47" s="36">
        <v>0</v>
      </c>
      <c r="L47" s="36">
        <v>0</v>
      </c>
      <c r="M47" s="36">
        <v>0</v>
      </c>
      <c r="N47" s="37">
        <v>0</v>
      </c>
      <c r="O47" s="37">
        <v>21</v>
      </c>
      <c r="P47" s="37">
        <v>421000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8">
        <v>0</v>
      </c>
      <c r="W47" s="38">
        <v>0</v>
      </c>
      <c r="X47" s="38">
        <v>0</v>
      </c>
      <c r="Y47" s="37">
        <v>0</v>
      </c>
      <c r="Z47" s="37">
        <v>0</v>
      </c>
      <c r="AA47" s="37">
        <v>0</v>
      </c>
    </row>
    <row r="48" spans="1:27" x14ac:dyDescent="0.2">
      <c r="A48" s="11" t="s">
        <v>53</v>
      </c>
      <c r="B48" s="57" t="s">
        <v>6</v>
      </c>
      <c r="C48" s="36">
        <v>3</v>
      </c>
      <c r="D48" s="36">
        <v>17000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7">
        <v>0</v>
      </c>
      <c r="O48" s="37">
        <v>26</v>
      </c>
      <c r="P48" s="37">
        <v>535000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8">
        <v>0</v>
      </c>
      <c r="W48" s="38">
        <v>0</v>
      </c>
      <c r="X48" s="38">
        <v>0</v>
      </c>
      <c r="Y48" s="37">
        <v>0</v>
      </c>
      <c r="Z48" s="37">
        <v>0</v>
      </c>
      <c r="AA48" s="37">
        <v>0</v>
      </c>
    </row>
    <row r="49" spans="1:27" x14ac:dyDescent="0.2">
      <c r="A49" s="11" t="s">
        <v>54</v>
      </c>
      <c r="B49" s="57" t="s">
        <v>7</v>
      </c>
      <c r="C49" s="36">
        <v>75</v>
      </c>
      <c r="D49" s="36">
        <v>150000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3</v>
      </c>
      <c r="N49" s="37">
        <v>90000</v>
      </c>
      <c r="O49" s="37">
        <v>44</v>
      </c>
      <c r="P49" s="37">
        <v>880000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8">
        <v>0</v>
      </c>
      <c r="W49" s="38">
        <v>0</v>
      </c>
      <c r="X49" s="38">
        <v>0</v>
      </c>
      <c r="Y49" s="37">
        <v>0</v>
      </c>
      <c r="Z49" s="37">
        <v>0</v>
      </c>
      <c r="AA49" s="37">
        <v>0</v>
      </c>
    </row>
    <row r="50" spans="1:27" x14ac:dyDescent="0.2">
      <c r="A50" s="11" t="s">
        <v>206</v>
      </c>
      <c r="B50" s="57" t="s">
        <v>8</v>
      </c>
      <c r="C50" s="36">
        <v>2</v>
      </c>
      <c r="D50" s="36">
        <v>20000</v>
      </c>
      <c r="E50" s="36">
        <v>0</v>
      </c>
      <c r="F50" s="36">
        <v>0</v>
      </c>
      <c r="G50" s="36">
        <v>0</v>
      </c>
      <c r="H50" s="36">
        <v>0</v>
      </c>
      <c r="I50" s="36">
        <v>63</v>
      </c>
      <c r="J50" s="36">
        <v>31500</v>
      </c>
      <c r="K50" s="36">
        <v>0</v>
      </c>
      <c r="L50" s="36">
        <v>0</v>
      </c>
      <c r="M50" s="36">
        <v>4</v>
      </c>
      <c r="N50" s="37">
        <v>387000</v>
      </c>
      <c r="O50" s="37">
        <v>26</v>
      </c>
      <c r="P50" s="37">
        <v>780000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8">
        <v>0</v>
      </c>
      <c r="W50" s="38">
        <v>0</v>
      </c>
      <c r="X50" s="38">
        <v>0</v>
      </c>
      <c r="Y50" s="37">
        <v>0</v>
      </c>
      <c r="Z50" s="37">
        <v>0</v>
      </c>
      <c r="AA50" s="37">
        <v>0</v>
      </c>
    </row>
    <row r="51" spans="1:27" x14ac:dyDescent="0.2">
      <c r="A51" s="11" t="s">
        <v>56</v>
      </c>
      <c r="B51" s="57" t="s">
        <v>9</v>
      </c>
      <c r="C51" s="36">
        <v>25</v>
      </c>
      <c r="D51" s="36">
        <v>125000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3</v>
      </c>
      <c r="N51" s="37">
        <v>281515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8">
        <v>0</v>
      </c>
      <c r="W51" s="38">
        <v>0</v>
      </c>
      <c r="X51" s="38">
        <v>0</v>
      </c>
      <c r="Y51" s="37">
        <v>0</v>
      </c>
      <c r="Z51" s="37">
        <v>0</v>
      </c>
      <c r="AA51" s="37">
        <v>0</v>
      </c>
    </row>
    <row r="52" spans="1:27" x14ac:dyDescent="0.2">
      <c r="A52" s="11" t="s">
        <v>57</v>
      </c>
      <c r="B52" s="57" t="s">
        <v>10</v>
      </c>
      <c r="C52" s="36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7">
        <v>0</v>
      </c>
      <c r="O52" s="37">
        <v>25</v>
      </c>
      <c r="P52" s="37">
        <v>256000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8">
        <v>0</v>
      </c>
      <c r="W52" s="38">
        <v>0</v>
      </c>
      <c r="X52" s="38">
        <v>0</v>
      </c>
      <c r="Y52" s="37">
        <v>0</v>
      </c>
      <c r="Z52" s="37">
        <v>0</v>
      </c>
      <c r="AA52" s="37">
        <v>0</v>
      </c>
    </row>
    <row r="53" spans="1:27" x14ac:dyDescent="0.2">
      <c r="A53" s="11" t="s">
        <v>58</v>
      </c>
      <c r="B53" s="57" t="s">
        <v>11</v>
      </c>
      <c r="C53" s="36">
        <v>15</v>
      </c>
      <c r="D53" s="36">
        <v>75000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7">
        <v>0</v>
      </c>
      <c r="O53" s="37">
        <v>33</v>
      </c>
      <c r="P53" s="37">
        <v>275000</v>
      </c>
      <c r="Q53" s="37">
        <v>0</v>
      </c>
      <c r="R53" s="37">
        <v>0</v>
      </c>
      <c r="S53" s="37">
        <v>6</v>
      </c>
      <c r="T53" s="37">
        <v>60000</v>
      </c>
      <c r="U53" s="37">
        <v>0</v>
      </c>
      <c r="V53" s="38">
        <v>0</v>
      </c>
      <c r="W53" s="38">
        <v>0</v>
      </c>
      <c r="X53" s="38">
        <v>0</v>
      </c>
      <c r="Y53" s="37">
        <v>0</v>
      </c>
      <c r="Z53" s="37">
        <v>0</v>
      </c>
      <c r="AA53" s="37">
        <v>0</v>
      </c>
    </row>
    <row r="54" spans="1:27" x14ac:dyDescent="0.2">
      <c r="A54" s="11" t="s">
        <v>59</v>
      </c>
      <c r="B54" s="57" t="s">
        <v>12</v>
      </c>
      <c r="C54" s="36">
        <v>8</v>
      </c>
      <c r="D54" s="36">
        <v>70000</v>
      </c>
      <c r="E54" s="36">
        <v>0</v>
      </c>
      <c r="F54" s="36">
        <v>0</v>
      </c>
      <c r="G54" s="36">
        <v>0</v>
      </c>
      <c r="H54" s="36">
        <v>0</v>
      </c>
      <c r="I54" s="36">
        <v>73</v>
      </c>
      <c r="J54" s="36">
        <v>182000</v>
      </c>
      <c r="K54" s="36">
        <v>0</v>
      </c>
      <c r="L54" s="36">
        <v>0</v>
      </c>
      <c r="M54" s="36">
        <v>0</v>
      </c>
      <c r="N54" s="37">
        <v>0</v>
      </c>
      <c r="O54" s="37">
        <v>6</v>
      </c>
      <c r="P54" s="37">
        <v>135000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8">
        <v>0</v>
      </c>
      <c r="W54" s="38">
        <v>0</v>
      </c>
      <c r="X54" s="38">
        <v>0</v>
      </c>
      <c r="Y54" s="37">
        <v>0</v>
      </c>
      <c r="Z54" s="37">
        <v>0</v>
      </c>
      <c r="AA54" s="37">
        <v>0</v>
      </c>
    </row>
    <row r="55" spans="1:27" x14ac:dyDescent="0.2">
      <c r="A55" s="11" t="s">
        <v>60</v>
      </c>
      <c r="B55" s="57" t="s">
        <v>13</v>
      </c>
      <c r="C55" s="36">
        <v>18</v>
      </c>
      <c r="D55" s="36">
        <v>90000</v>
      </c>
      <c r="E55" s="36">
        <v>0</v>
      </c>
      <c r="F55" s="36">
        <v>0</v>
      </c>
      <c r="G55" s="36">
        <v>0</v>
      </c>
      <c r="H55" s="36">
        <v>0</v>
      </c>
      <c r="I55" s="36">
        <v>65</v>
      </c>
      <c r="J55" s="36">
        <v>59800</v>
      </c>
      <c r="K55" s="36">
        <v>0</v>
      </c>
      <c r="L55" s="36">
        <v>0</v>
      </c>
      <c r="M55" s="36">
        <v>0</v>
      </c>
      <c r="N55" s="36">
        <v>0</v>
      </c>
      <c r="O55" s="37">
        <v>31</v>
      </c>
      <c r="P55" s="37">
        <v>620000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8">
        <v>0</v>
      </c>
      <c r="W55" s="38">
        <v>0</v>
      </c>
      <c r="X55" s="38">
        <v>0</v>
      </c>
      <c r="Y55" s="37">
        <v>0</v>
      </c>
      <c r="Z55" s="37">
        <v>0</v>
      </c>
      <c r="AA55" s="37">
        <v>0</v>
      </c>
    </row>
    <row r="56" spans="1:27" x14ac:dyDescent="0.2">
      <c r="A56" s="11" t="s">
        <v>61</v>
      </c>
      <c r="B56" s="57" t="s">
        <v>14</v>
      </c>
      <c r="C56" s="36">
        <v>1</v>
      </c>
      <c r="D56" s="36">
        <v>10000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8">
        <v>0</v>
      </c>
      <c r="W56" s="38">
        <v>0</v>
      </c>
      <c r="X56" s="38">
        <v>0</v>
      </c>
      <c r="Y56" s="37">
        <v>0</v>
      </c>
      <c r="Z56" s="37">
        <v>0</v>
      </c>
      <c r="AA56" s="37">
        <v>0</v>
      </c>
    </row>
    <row r="57" spans="1:27" x14ac:dyDescent="0.2">
      <c r="A57" s="11" t="s">
        <v>62</v>
      </c>
      <c r="B57" s="57" t="s">
        <v>15</v>
      </c>
      <c r="C57" s="36">
        <v>2</v>
      </c>
      <c r="D57" s="36">
        <v>20000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7">
        <v>0</v>
      </c>
      <c r="O57" s="37">
        <v>24</v>
      </c>
      <c r="P57" s="37">
        <v>600000</v>
      </c>
      <c r="Q57" s="37">
        <v>0</v>
      </c>
      <c r="R57" s="37">
        <v>0</v>
      </c>
      <c r="S57" s="37">
        <v>2</v>
      </c>
      <c r="T57" s="37">
        <v>20400</v>
      </c>
      <c r="U57" s="37">
        <v>0</v>
      </c>
      <c r="V57" s="38">
        <v>0</v>
      </c>
      <c r="W57" s="38">
        <v>0</v>
      </c>
      <c r="X57" s="38">
        <v>0</v>
      </c>
      <c r="Y57" s="37">
        <v>0</v>
      </c>
      <c r="Z57" s="37">
        <v>0</v>
      </c>
      <c r="AA57" s="37">
        <v>0</v>
      </c>
    </row>
    <row r="58" spans="1:27" x14ac:dyDescent="0.2">
      <c r="A58" s="11" t="s">
        <v>63</v>
      </c>
      <c r="B58" s="57" t="s">
        <v>16</v>
      </c>
      <c r="C58" s="36">
        <v>0</v>
      </c>
      <c r="D58" s="36">
        <v>0</v>
      </c>
      <c r="E58" s="36">
        <v>0</v>
      </c>
      <c r="F58" s="36">
        <v>0</v>
      </c>
      <c r="G58" s="36">
        <v>0</v>
      </c>
      <c r="H58" s="36">
        <v>0</v>
      </c>
      <c r="I58" s="36">
        <v>122</v>
      </c>
      <c r="J58" s="36">
        <v>271500</v>
      </c>
      <c r="K58" s="36">
        <v>0</v>
      </c>
      <c r="L58" s="36">
        <v>0</v>
      </c>
      <c r="M58" s="36">
        <v>0</v>
      </c>
      <c r="N58" s="37">
        <v>0</v>
      </c>
      <c r="O58" s="37">
        <v>14</v>
      </c>
      <c r="P58" s="37">
        <v>397200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8">
        <v>0</v>
      </c>
      <c r="W58" s="38">
        <v>0</v>
      </c>
      <c r="X58" s="38">
        <v>0</v>
      </c>
      <c r="Y58" s="37">
        <v>0</v>
      </c>
      <c r="Z58" s="37">
        <v>0</v>
      </c>
      <c r="AA58" s="37">
        <v>0</v>
      </c>
    </row>
    <row r="59" spans="1:27" x14ac:dyDescent="0.2">
      <c r="A59" s="11" t="s">
        <v>64</v>
      </c>
      <c r="B59" s="57" t="s">
        <v>17</v>
      </c>
      <c r="C59" s="36">
        <v>2</v>
      </c>
      <c r="D59" s="36">
        <v>12000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7">
        <v>0</v>
      </c>
      <c r="O59" s="37">
        <v>12</v>
      </c>
      <c r="P59" s="37">
        <v>92000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8">
        <v>0</v>
      </c>
      <c r="W59" s="38">
        <v>0</v>
      </c>
      <c r="X59" s="38">
        <v>0</v>
      </c>
      <c r="Y59" s="37">
        <v>0</v>
      </c>
      <c r="Z59" s="37">
        <v>41</v>
      </c>
      <c r="AA59" s="37">
        <v>123000</v>
      </c>
    </row>
    <row r="60" spans="1:27" x14ac:dyDescent="0.2">
      <c r="A60" s="11" t="s">
        <v>65</v>
      </c>
      <c r="B60" s="57" t="s">
        <v>18</v>
      </c>
      <c r="C60" s="36">
        <v>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7">
        <v>0</v>
      </c>
      <c r="O60" s="37">
        <v>0</v>
      </c>
      <c r="P60" s="37">
        <v>0</v>
      </c>
      <c r="Q60" s="36">
        <v>0</v>
      </c>
      <c r="R60" s="36">
        <v>0</v>
      </c>
      <c r="S60" s="37">
        <v>0</v>
      </c>
      <c r="T60" s="37">
        <v>0</v>
      </c>
      <c r="U60" s="37">
        <v>0</v>
      </c>
      <c r="V60" s="38">
        <v>0</v>
      </c>
      <c r="W60" s="38">
        <v>0</v>
      </c>
      <c r="X60" s="38">
        <v>0</v>
      </c>
      <c r="Y60" s="37">
        <v>0</v>
      </c>
      <c r="Z60" s="37">
        <v>0</v>
      </c>
      <c r="AA60" s="37">
        <v>0</v>
      </c>
    </row>
    <row r="61" spans="1:27" x14ac:dyDescent="0.2">
      <c r="A61" s="12" t="s">
        <v>66</v>
      </c>
      <c r="B61" s="58" t="s">
        <v>19</v>
      </c>
      <c r="C61" s="39">
        <v>6</v>
      </c>
      <c r="D61" s="39">
        <v>12000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1">
        <v>0</v>
      </c>
      <c r="W61" s="41">
        <v>0</v>
      </c>
      <c r="X61" s="41">
        <v>0</v>
      </c>
      <c r="Y61" s="40">
        <v>0</v>
      </c>
      <c r="Z61" s="40">
        <v>0</v>
      </c>
      <c r="AA61" s="40">
        <v>0</v>
      </c>
    </row>
    <row r="62" spans="1:27" x14ac:dyDescent="0.2">
      <c r="A62" s="59" t="s">
        <v>181</v>
      </c>
      <c r="C62" s="48"/>
      <c r="D62" s="48"/>
    </row>
    <row r="63" spans="1:27" x14ac:dyDescent="0.2">
      <c r="A63" t="s">
        <v>0</v>
      </c>
    </row>
    <row r="65" spans="1:31" s="60" customFormat="1" ht="20.45" customHeight="1" x14ac:dyDescent="0.2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</row>
    <row r="66" spans="1:31" s="66" customFormat="1" ht="19.5" x14ac:dyDescent="0.2">
      <c r="A66" s="74" t="s">
        <v>99</v>
      </c>
      <c r="B66" s="65"/>
      <c r="C66" s="65"/>
      <c r="D66" s="65"/>
      <c r="E66" s="65"/>
      <c r="F66" s="67"/>
      <c r="G66" s="67"/>
      <c r="H66" s="65"/>
      <c r="I66" s="65"/>
      <c r="J66" s="65"/>
      <c r="M66" s="68"/>
      <c r="N66" s="68"/>
      <c r="O66" s="68"/>
    </row>
    <row r="67" spans="1:31" s="8" customFormat="1" ht="37.15" customHeight="1" x14ac:dyDescent="0.2">
      <c r="A67" s="133" t="s">
        <v>193</v>
      </c>
      <c r="B67" s="134"/>
      <c r="C67" s="139" t="s">
        <v>131</v>
      </c>
      <c r="D67" s="139"/>
      <c r="E67" s="139" t="s">
        <v>132</v>
      </c>
      <c r="F67" s="139"/>
      <c r="G67" s="139" t="s">
        <v>133</v>
      </c>
      <c r="H67" s="139"/>
      <c r="I67" s="139" t="s">
        <v>134</v>
      </c>
      <c r="J67" s="139"/>
      <c r="K67" s="139" t="s">
        <v>135</v>
      </c>
      <c r="L67" s="139"/>
      <c r="M67" s="139" t="s">
        <v>136</v>
      </c>
      <c r="N67" s="139"/>
      <c r="O67" s="139" t="s">
        <v>207</v>
      </c>
      <c r="P67" s="139"/>
      <c r="Q67" s="139" t="s">
        <v>138</v>
      </c>
      <c r="R67" s="139"/>
      <c r="S67" s="139" t="s">
        <v>139</v>
      </c>
      <c r="T67" s="139"/>
      <c r="U67" s="139" t="s">
        <v>140</v>
      </c>
      <c r="V67" s="139"/>
      <c r="W67" s="140" t="s">
        <v>141</v>
      </c>
      <c r="X67" s="142"/>
      <c r="Y67" s="141"/>
      <c r="Z67" s="139" t="s">
        <v>142</v>
      </c>
      <c r="AA67" s="140"/>
    </row>
    <row r="68" spans="1:31" s="8" customFormat="1" ht="13.9" customHeight="1" x14ac:dyDescent="0.2">
      <c r="A68" s="135"/>
      <c r="B68" s="136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150</v>
      </c>
      <c r="S68" s="109" t="s">
        <v>48</v>
      </c>
      <c r="T68" s="109" t="s">
        <v>151</v>
      </c>
      <c r="U68" s="109" t="s">
        <v>48</v>
      </c>
      <c r="V68" s="109" t="s">
        <v>152</v>
      </c>
      <c r="W68" s="109" t="s">
        <v>50</v>
      </c>
      <c r="X68" s="109" t="s">
        <v>48</v>
      </c>
      <c r="Y68" s="109" t="s">
        <v>153</v>
      </c>
      <c r="Z68" s="109" t="s">
        <v>48</v>
      </c>
      <c r="AA68" s="110" t="s">
        <v>154</v>
      </c>
    </row>
    <row r="69" spans="1:31" s="20" customFormat="1" ht="34.15" customHeight="1" x14ac:dyDescent="0.2">
      <c r="A69" s="137"/>
      <c r="B69" s="138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43</v>
      </c>
      <c r="V69" s="80" t="s">
        <v>42</v>
      </c>
      <c r="W69" s="80" t="s">
        <v>1</v>
      </c>
      <c r="X69" s="80" t="s">
        <v>43</v>
      </c>
      <c r="Y69" s="80" t="s">
        <v>42</v>
      </c>
      <c r="Z69" s="80" t="s">
        <v>43</v>
      </c>
      <c r="AA69" s="51" t="s">
        <v>42</v>
      </c>
    </row>
    <row r="70" spans="1:31" s="6" customFormat="1" x14ac:dyDescent="0.2">
      <c r="A70" s="79" t="s">
        <v>96</v>
      </c>
      <c r="B70" s="56" t="s">
        <v>3</v>
      </c>
      <c r="C70" s="28">
        <v>351</v>
      </c>
      <c r="D70" s="28">
        <v>2829600</v>
      </c>
      <c r="E70" s="28">
        <v>142</v>
      </c>
      <c r="F70" s="28">
        <v>975185</v>
      </c>
      <c r="G70" s="28">
        <v>2978</v>
      </c>
      <c r="H70" s="28">
        <v>17097400</v>
      </c>
      <c r="I70" s="28">
        <v>7166</v>
      </c>
      <c r="J70" s="28">
        <v>18010851</v>
      </c>
      <c r="K70" s="28">
        <v>62</v>
      </c>
      <c r="L70" s="28">
        <v>46500</v>
      </c>
      <c r="M70" s="28">
        <v>57</v>
      </c>
      <c r="N70" s="29">
        <v>3782276</v>
      </c>
      <c r="O70" s="29">
        <v>839</v>
      </c>
      <c r="P70" s="29">
        <v>18166380</v>
      </c>
      <c r="Q70" s="29">
        <v>188194</v>
      </c>
      <c r="R70" s="29">
        <v>43236054</v>
      </c>
      <c r="S70" s="29">
        <v>73</v>
      </c>
      <c r="T70" s="29">
        <v>1030500</v>
      </c>
      <c r="U70" s="29">
        <v>48338</v>
      </c>
      <c r="V70" s="30">
        <v>42792568</v>
      </c>
      <c r="W70" s="30">
        <v>271201</v>
      </c>
      <c r="X70" s="30">
        <v>393749</v>
      </c>
      <c r="Y70" s="29">
        <v>405012367</v>
      </c>
      <c r="Z70" s="29">
        <v>26</v>
      </c>
      <c r="AA70" s="29">
        <v>78000</v>
      </c>
      <c r="AC70" s="69"/>
      <c r="AD70" s="69"/>
      <c r="AE70" s="69"/>
    </row>
    <row r="71" spans="1:31" s="6" customFormat="1" x14ac:dyDescent="0.2">
      <c r="A71" s="8" t="s">
        <v>84</v>
      </c>
      <c r="B71" s="57" t="s">
        <v>85</v>
      </c>
      <c r="C71" s="75">
        <v>0</v>
      </c>
      <c r="D71" s="75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6">
        <v>0</v>
      </c>
      <c r="O71" s="76">
        <v>41</v>
      </c>
      <c r="P71" s="76">
        <v>1153000</v>
      </c>
      <c r="Q71" s="76">
        <v>0</v>
      </c>
      <c r="R71" s="76">
        <v>0</v>
      </c>
      <c r="S71" s="76">
        <v>3</v>
      </c>
      <c r="T71" s="76">
        <v>61200</v>
      </c>
      <c r="U71" s="76">
        <v>0</v>
      </c>
      <c r="V71" s="77">
        <v>0</v>
      </c>
      <c r="W71" s="77">
        <v>30291</v>
      </c>
      <c r="X71" s="77">
        <v>66751</v>
      </c>
      <c r="Y71" s="76">
        <v>23327350</v>
      </c>
      <c r="Z71" s="76">
        <v>0</v>
      </c>
      <c r="AA71" s="76">
        <v>0</v>
      </c>
      <c r="AC71" s="69"/>
      <c r="AD71" s="69"/>
      <c r="AE71" s="69"/>
    </row>
    <row r="72" spans="1:31" s="6" customFormat="1" x14ac:dyDescent="0.2">
      <c r="A72" s="8" t="s">
        <v>86</v>
      </c>
      <c r="B72" s="57" t="s">
        <v>87</v>
      </c>
      <c r="C72" s="75">
        <v>1</v>
      </c>
      <c r="D72" s="75">
        <v>1000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62</v>
      </c>
      <c r="L72" s="75">
        <v>46500</v>
      </c>
      <c r="M72" s="75">
        <v>19</v>
      </c>
      <c r="N72" s="76">
        <v>1476391</v>
      </c>
      <c r="O72" s="76">
        <v>170</v>
      </c>
      <c r="P72" s="76">
        <v>3718000</v>
      </c>
      <c r="Q72" s="76">
        <v>0</v>
      </c>
      <c r="R72" s="76">
        <v>0</v>
      </c>
      <c r="S72" s="76">
        <v>1</v>
      </c>
      <c r="T72" s="76">
        <v>16500</v>
      </c>
      <c r="U72" s="76">
        <v>3685</v>
      </c>
      <c r="V72" s="77">
        <v>3226500</v>
      </c>
      <c r="W72" s="77">
        <v>40146</v>
      </c>
      <c r="X72" s="77">
        <v>40146</v>
      </c>
      <c r="Y72" s="76">
        <v>99057000</v>
      </c>
      <c r="Z72" s="76">
        <v>0</v>
      </c>
      <c r="AA72" s="76">
        <v>0</v>
      </c>
      <c r="AC72" s="69"/>
      <c r="AD72" s="69"/>
      <c r="AE72" s="69"/>
    </row>
    <row r="73" spans="1:31" s="6" customFormat="1" x14ac:dyDescent="0.2">
      <c r="A73" s="8" t="s">
        <v>195</v>
      </c>
      <c r="B73" s="57" t="s">
        <v>88</v>
      </c>
      <c r="C73" s="75">
        <v>34</v>
      </c>
      <c r="D73" s="75">
        <v>340000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7">
        <v>0</v>
      </c>
      <c r="W73" s="77">
        <v>18335</v>
      </c>
      <c r="X73" s="77">
        <v>18335</v>
      </c>
      <c r="Y73" s="76">
        <v>41130500</v>
      </c>
      <c r="Z73" s="76">
        <v>0</v>
      </c>
      <c r="AA73" s="76">
        <v>0</v>
      </c>
      <c r="AC73" s="69"/>
      <c r="AD73" s="69"/>
      <c r="AE73" s="69"/>
    </row>
    <row r="74" spans="1:31" s="6" customFormat="1" x14ac:dyDescent="0.2">
      <c r="A74" s="8" t="s">
        <v>196</v>
      </c>
      <c r="B74" s="57" t="s">
        <v>89</v>
      </c>
      <c r="C74" s="75">
        <v>88</v>
      </c>
      <c r="D74" s="75">
        <v>1521600</v>
      </c>
      <c r="E74" s="75">
        <v>0</v>
      </c>
      <c r="F74" s="75">
        <v>0</v>
      </c>
      <c r="G74" s="75">
        <v>0</v>
      </c>
      <c r="H74" s="75">
        <v>0</v>
      </c>
      <c r="I74" s="75">
        <v>4580</v>
      </c>
      <c r="J74" s="75">
        <v>13872400</v>
      </c>
      <c r="K74" s="75">
        <v>0</v>
      </c>
      <c r="L74" s="75">
        <v>0</v>
      </c>
      <c r="M74" s="75">
        <v>0</v>
      </c>
      <c r="N74" s="76">
        <v>0</v>
      </c>
      <c r="O74" s="76">
        <v>143</v>
      </c>
      <c r="P74" s="76">
        <v>4244200</v>
      </c>
      <c r="Q74" s="76">
        <v>0</v>
      </c>
      <c r="R74" s="76">
        <v>0</v>
      </c>
      <c r="S74" s="76">
        <v>44</v>
      </c>
      <c r="T74" s="76">
        <v>448800</v>
      </c>
      <c r="U74" s="76">
        <v>13146</v>
      </c>
      <c r="V74" s="77">
        <v>39051000</v>
      </c>
      <c r="W74" s="77">
        <v>36508</v>
      </c>
      <c r="X74" s="77">
        <v>36508</v>
      </c>
      <c r="Y74" s="76">
        <v>72912000</v>
      </c>
      <c r="Z74" s="76">
        <v>0</v>
      </c>
      <c r="AA74" s="76">
        <v>0</v>
      </c>
      <c r="AC74" s="69"/>
      <c r="AD74" s="69"/>
      <c r="AE74" s="69"/>
    </row>
    <row r="75" spans="1:31" s="6" customFormat="1" x14ac:dyDescent="0.2">
      <c r="A75" s="8" t="s">
        <v>90</v>
      </c>
      <c r="B75" s="57" t="s">
        <v>91</v>
      </c>
      <c r="C75" s="75">
        <v>1</v>
      </c>
      <c r="D75" s="75">
        <v>2000</v>
      </c>
      <c r="E75" s="75">
        <v>30</v>
      </c>
      <c r="F75" s="75">
        <v>273500</v>
      </c>
      <c r="G75" s="75">
        <v>0</v>
      </c>
      <c r="H75" s="75">
        <v>0</v>
      </c>
      <c r="I75" s="75">
        <v>1385</v>
      </c>
      <c r="J75" s="75">
        <v>1106300</v>
      </c>
      <c r="K75" s="75">
        <v>0</v>
      </c>
      <c r="L75" s="75">
        <v>0</v>
      </c>
      <c r="M75" s="75">
        <v>6</v>
      </c>
      <c r="N75" s="76">
        <v>539000</v>
      </c>
      <c r="O75" s="76">
        <v>40</v>
      </c>
      <c r="P75" s="76">
        <v>780000</v>
      </c>
      <c r="Q75" s="76">
        <v>188194</v>
      </c>
      <c r="R75" s="76">
        <v>43236054</v>
      </c>
      <c r="S75" s="76">
        <v>0</v>
      </c>
      <c r="T75" s="76">
        <v>0</v>
      </c>
      <c r="U75" s="76">
        <v>0</v>
      </c>
      <c r="V75" s="77">
        <v>0</v>
      </c>
      <c r="W75" s="77">
        <v>77390</v>
      </c>
      <c r="X75" s="77">
        <v>155359</v>
      </c>
      <c r="Y75" s="76">
        <v>58624181</v>
      </c>
      <c r="Z75" s="76">
        <v>0</v>
      </c>
      <c r="AA75" s="76">
        <v>0</v>
      </c>
      <c r="AC75" s="69"/>
      <c r="AD75" s="69"/>
      <c r="AE75" s="69"/>
    </row>
    <row r="76" spans="1:31" s="6" customFormat="1" x14ac:dyDescent="0.2">
      <c r="A76" s="8" t="s">
        <v>92</v>
      </c>
      <c r="B76" s="57" t="s">
        <v>93</v>
      </c>
      <c r="C76" s="75">
        <v>13</v>
      </c>
      <c r="D76" s="75">
        <v>65000</v>
      </c>
      <c r="E76" s="75">
        <v>75</v>
      </c>
      <c r="F76" s="75">
        <v>646185</v>
      </c>
      <c r="G76" s="75">
        <v>0</v>
      </c>
      <c r="H76" s="75">
        <v>0</v>
      </c>
      <c r="I76" s="75">
        <v>760</v>
      </c>
      <c r="J76" s="75">
        <v>1979536</v>
      </c>
      <c r="K76" s="75">
        <v>0</v>
      </c>
      <c r="L76" s="75">
        <v>0</v>
      </c>
      <c r="M76" s="75">
        <v>13</v>
      </c>
      <c r="N76" s="76">
        <v>307800</v>
      </c>
      <c r="O76" s="76">
        <v>49</v>
      </c>
      <c r="P76" s="76">
        <v>980000</v>
      </c>
      <c r="Q76" s="76">
        <v>0</v>
      </c>
      <c r="R76" s="76">
        <v>0</v>
      </c>
      <c r="S76" s="76">
        <v>14</v>
      </c>
      <c r="T76" s="76">
        <v>390000</v>
      </c>
      <c r="U76" s="76">
        <v>31507</v>
      </c>
      <c r="V76" s="77">
        <v>515068</v>
      </c>
      <c r="W76" s="77">
        <v>15174</v>
      </c>
      <c r="X76" s="77">
        <v>0</v>
      </c>
      <c r="Y76" s="76">
        <v>38320000</v>
      </c>
      <c r="Z76" s="76">
        <v>0</v>
      </c>
      <c r="AA76" s="76">
        <v>0</v>
      </c>
      <c r="AC76" s="69"/>
      <c r="AE76" s="69"/>
    </row>
    <row r="77" spans="1:31" x14ac:dyDescent="0.2">
      <c r="A77" s="11" t="s">
        <v>51</v>
      </c>
      <c r="B77" s="57" t="s">
        <v>4</v>
      </c>
      <c r="C77" s="36">
        <v>7</v>
      </c>
      <c r="D77" s="36">
        <v>70000</v>
      </c>
      <c r="E77" s="36">
        <v>0</v>
      </c>
      <c r="F77" s="36">
        <v>0</v>
      </c>
      <c r="G77" s="36">
        <v>0</v>
      </c>
      <c r="H77" s="36">
        <v>0</v>
      </c>
      <c r="I77" s="36">
        <v>24</v>
      </c>
      <c r="J77" s="36">
        <v>38400</v>
      </c>
      <c r="K77" s="36">
        <v>0</v>
      </c>
      <c r="L77" s="36">
        <v>0</v>
      </c>
      <c r="M77" s="36">
        <v>0</v>
      </c>
      <c r="N77" s="37">
        <v>0</v>
      </c>
      <c r="O77" s="37">
        <v>19</v>
      </c>
      <c r="P77" s="37">
        <v>300000</v>
      </c>
      <c r="Q77" s="37">
        <v>0</v>
      </c>
      <c r="R77" s="37">
        <v>0</v>
      </c>
      <c r="S77" s="37">
        <v>4</v>
      </c>
      <c r="T77" s="37">
        <v>44000</v>
      </c>
      <c r="U77" s="37">
        <v>0</v>
      </c>
      <c r="V77" s="38">
        <v>0</v>
      </c>
      <c r="W77" s="38">
        <v>1923</v>
      </c>
      <c r="X77" s="38">
        <v>1923</v>
      </c>
      <c r="Y77" s="37">
        <v>1923000</v>
      </c>
      <c r="Z77" s="37">
        <v>0</v>
      </c>
      <c r="AA77" s="37">
        <v>0</v>
      </c>
      <c r="AC77" s="70"/>
      <c r="AD77" s="70"/>
      <c r="AE77" s="70"/>
    </row>
    <row r="78" spans="1:31" x14ac:dyDescent="0.2">
      <c r="A78" s="11" t="s">
        <v>52</v>
      </c>
      <c r="B78" s="57" t="s">
        <v>5</v>
      </c>
      <c r="C78" s="36"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28</v>
      </c>
      <c r="J78" s="36">
        <v>196665</v>
      </c>
      <c r="K78" s="36">
        <v>0</v>
      </c>
      <c r="L78" s="36">
        <v>0</v>
      </c>
      <c r="M78" s="36">
        <v>0</v>
      </c>
      <c r="N78" s="37">
        <v>0</v>
      </c>
      <c r="O78" s="37">
        <v>20</v>
      </c>
      <c r="P78" s="37">
        <v>400000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8">
        <v>0</v>
      </c>
      <c r="W78" s="38">
        <v>3042</v>
      </c>
      <c r="X78" s="38">
        <v>3042</v>
      </c>
      <c r="Y78" s="37">
        <v>4541000</v>
      </c>
      <c r="Z78" s="37">
        <v>0</v>
      </c>
      <c r="AA78" s="37">
        <v>0</v>
      </c>
      <c r="AC78" s="70"/>
      <c r="AD78" s="70"/>
      <c r="AE78" s="70"/>
    </row>
    <row r="79" spans="1:31" x14ac:dyDescent="0.2">
      <c r="A79" s="11" t="s">
        <v>53</v>
      </c>
      <c r="B79" s="57" t="s">
        <v>6</v>
      </c>
      <c r="C79" s="36">
        <v>6</v>
      </c>
      <c r="D79" s="36">
        <v>30000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7">
        <v>0</v>
      </c>
      <c r="O79" s="37">
        <v>55</v>
      </c>
      <c r="P79" s="37">
        <v>1145000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8">
        <v>0</v>
      </c>
      <c r="W79" s="38">
        <v>2746</v>
      </c>
      <c r="X79" s="38">
        <v>5017</v>
      </c>
      <c r="Y79" s="37">
        <v>4068700</v>
      </c>
      <c r="Z79" s="37">
        <v>0</v>
      </c>
      <c r="AA79" s="37">
        <v>0</v>
      </c>
      <c r="AC79" s="70"/>
      <c r="AD79" s="70"/>
      <c r="AE79" s="70"/>
    </row>
    <row r="80" spans="1:31" x14ac:dyDescent="0.2">
      <c r="A80" s="11" t="s">
        <v>54</v>
      </c>
      <c r="B80" s="57" t="s">
        <v>7</v>
      </c>
      <c r="C80" s="36">
        <v>98</v>
      </c>
      <c r="D80" s="36">
        <v>196000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3</v>
      </c>
      <c r="N80" s="37">
        <v>72415</v>
      </c>
      <c r="O80" s="37">
        <v>42</v>
      </c>
      <c r="P80" s="37">
        <v>840000</v>
      </c>
      <c r="Q80" s="37">
        <v>0</v>
      </c>
      <c r="R80" s="37">
        <v>0</v>
      </c>
      <c r="S80" s="37">
        <v>0</v>
      </c>
      <c r="T80" s="37">
        <v>0</v>
      </c>
      <c r="U80" s="37">
        <v>0</v>
      </c>
      <c r="V80" s="38">
        <v>0</v>
      </c>
      <c r="W80" s="38">
        <v>10734</v>
      </c>
      <c r="X80" s="38">
        <v>10734</v>
      </c>
      <c r="Y80" s="37">
        <v>10734000</v>
      </c>
      <c r="Z80" s="37">
        <v>0</v>
      </c>
      <c r="AA80" s="37">
        <v>0</v>
      </c>
      <c r="AC80" s="70"/>
      <c r="AD80" s="70"/>
      <c r="AE80" s="70"/>
    </row>
    <row r="81" spans="1:31" x14ac:dyDescent="0.2">
      <c r="A81" s="11" t="s">
        <v>55</v>
      </c>
      <c r="B81" s="57" t="s">
        <v>8</v>
      </c>
      <c r="C81" s="36">
        <v>3</v>
      </c>
      <c r="D81" s="36">
        <v>30000</v>
      </c>
      <c r="E81" s="36">
        <v>0</v>
      </c>
      <c r="F81" s="36">
        <v>0</v>
      </c>
      <c r="G81" s="36">
        <v>0</v>
      </c>
      <c r="H81" s="36">
        <v>0</v>
      </c>
      <c r="I81" s="36">
        <v>118</v>
      </c>
      <c r="J81" s="36">
        <v>59000</v>
      </c>
      <c r="K81" s="36">
        <v>0</v>
      </c>
      <c r="L81" s="36">
        <v>0</v>
      </c>
      <c r="M81" s="36">
        <v>7</v>
      </c>
      <c r="N81" s="37">
        <v>700000</v>
      </c>
      <c r="O81" s="37">
        <v>40</v>
      </c>
      <c r="P81" s="37">
        <v>1176180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8">
        <v>0</v>
      </c>
      <c r="W81" s="38">
        <v>3111</v>
      </c>
      <c r="X81" s="38">
        <v>3111</v>
      </c>
      <c r="Y81" s="37">
        <v>2010600</v>
      </c>
      <c r="Z81" s="37">
        <v>0</v>
      </c>
      <c r="AA81" s="37">
        <v>0</v>
      </c>
      <c r="AD81" s="70"/>
      <c r="AE81" s="70"/>
    </row>
    <row r="82" spans="1:31" x14ac:dyDescent="0.2">
      <c r="A82" s="11" t="s">
        <v>56</v>
      </c>
      <c r="B82" s="57" t="s">
        <v>9</v>
      </c>
      <c r="C82" s="36">
        <v>15</v>
      </c>
      <c r="D82" s="36">
        <v>75000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3</v>
      </c>
      <c r="N82" s="37">
        <v>298670</v>
      </c>
      <c r="O82" s="37">
        <v>41</v>
      </c>
      <c r="P82" s="37">
        <v>535000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8">
        <v>0</v>
      </c>
      <c r="W82" s="38">
        <v>7236</v>
      </c>
      <c r="X82" s="38">
        <v>13925</v>
      </c>
      <c r="Y82" s="37">
        <v>8211936</v>
      </c>
      <c r="Z82" s="37">
        <v>0</v>
      </c>
      <c r="AA82" s="37">
        <v>0</v>
      </c>
      <c r="AC82" s="70"/>
      <c r="AD82" s="70"/>
      <c r="AE82" s="70"/>
    </row>
    <row r="83" spans="1:31" x14ac:dyDescent="0.2">
      <c r="A83" s="11" t="s">
        <v>57</v>
      </c>
      <c r="B83" s="57" t="s">
        <v>10</v>
      </c>
      <c r="C83" s="36">
        <v>7</v>
      </c>
      <c r="D83" s="36">
        <v>42000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7">
        <v>0</v>
      </c>
      <c r="O83" s="37">
        <v>36</v>
      </c>
      <c r="P83" s="37">
        <v>380000</v>
      </c>
      <c r="Q83" s="37">
        <v>0</v>
      </c>
      <c r="R83" s="37">
        <v>0</v>
      </c>
      <c r="S83" s="37">
        <v>0</v>
      </c>
      <c r="T83" s="37">
        <v>0</v>
      </c>
      <c r="U83" s="37">
        <v>0</v>
      </c>
      <c r="V83" s="38">
        <v>0</v>
      </c>
      <c r="W83" s="38">
        <v>1682</v>
      </c>
      <c r="X83" s="38">
        <v>1682</v>
      </c>
      <c r="Y83" s="37">
        <v>1682000</v>
      </c>
      <c r="Z83" s="37">
        <v>0</v>
      </c>
      <c r="AA83" s="37">
        <v>0</v>
      </c>
      <c r="AC83" s="70"/>
      <c r="AD83" s="70"/>
      <c r="AE83" s="70"/>
    </row>
    <row r="84" spans="1:31" x14ac:dyDescent="0.2">
      <c r="A84" s="11" t="s">
        <v>58</v>
      </c>
      <c r="B84" s="57" t="s">
        <v>11</v>
      </c>
      <c r="C84" s="36">
        <v>18</v>
      </c>
      <c r="D84" s="36">
        <v>90000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3</v>
      </c>
      <c r="N84" s="37">
        <v>90000</v>
      </c>
      <c r="O84" s="37">
        <v>36</v>
      </c>
      <c r="P84" s="37">
        <v>298000</v>
      </c>
      <c r="Q84" s="37">
        <v>0</v>
      </c>
      <c r="R84" s="37">
        <v>0</v>
      </c>
      <c r="S84" s="37">
        <v>6</v>
      </c>
      <c r="T84" s="37">
        <v>60000</v>
      </c>
      <c r="U84" s="37">
        <v>0</v>
      </c>
      <c r="V84" s="38">
        <v>0</v>
      </c>
      <c r="W84" s="38">
        <v>8460</v>
      </c>
      <c r="X84" s="38">
        <v>16702</v>
      </c>
      <c r="Y84" s="37">
        <v>10949700</v>
      </c>
      <c r="Z84" s="37">
        <v>0</v>
      </c>
      <c r="AA84" s="37">
        <v>0</v>
      </c>
    </row>
    <row r="85" spans="1:31" x14ac:dyDescent="0.2">
      <c r="A85" s="11" t="s">
        <v>59</v>
      </c>
      <c r="B85" s="57" t="s">
        <v>12</v>
      </c>
      <c r="C85" s="36">
        <v>3</v>
      </c>
      <c r="D85" s="36">
        <v>30000</v>
      </c>
      <c r="E85" s="36">
        <v>0</v>
      </c>
      <c r="F85" s="36">
        <v>0</v>
      </c>
      <c r="G85" s="36">
        <v>0</v>
      </c>
      <c r="H85" s="36">
        <v>0</v>
      </c>
      <c r="I85" s="36">
        <v>126</v>
      </c>
      <c r="J85" s="36">
        <v>323250</v>
      </c>
      <c r="K85" s="36">
        <v>0</v>
      </c>
      <c r="L85" s="36">
        <v>0</v>
      </c>
      <c r="M85" s="36">
        <v>3</v>
      </c>
      <c r="N85" s="37">
        <v>298000</v>
      </c>
      <c r="O85" s="37">
        <v>4</v>
      </c>
      <c r="P85" s="37">
        <v>80000</v>
      </c>
      <c r="Q85" s="37">
        <v>0</v>
      </c>
      <c r="R85" s="37">
        <v>0</v>
      </c>
      <c r="S85" s="37">
        <v>0</v>
      </c>
      <c r="T85" s="37">
        <v>0</v>
      </c>
      <c r="U85" s="37">
        <v>0</v>
      </c>
      <c r="V85" s="38">
        <v>0</v>
      </c>
      <c r="W85" s="38">
        <v>0</v>
      </c>
      <c r="X85" s="38">
        <v>0</v>
      </c>
      <c r="Y85" s="37">
        <v>0</v>
      </c>
      <c r="Z85" s="37">
        <v>0</v>
      </c>
      <c r="AA85" s="37">
        <v>0</v>
      </c>
      <c r="AC85" s="70"/>
      <c r="AD85" s="70"/>
      <c r="AE85" s="70"/>
    </row>
    <row r="86" spans="1:31" x14ac:dyDescent="0.2">
      <c r="A86" s="11" t="s">
        <v>60</v>
      </c>
      <c r="B86" s="57" t="s">
        <v>13</v>
      </c>
      <c r="C86" s="36">
        <v>41</v>
      </c>
      <c r="D86" s="36">
        <v>205000</v>
      </c>
      <c r="E86" s="36">
        <v>0</v>
      </c>
      <c r="F86" s="36">
        <v>0</v>
      </c>
      <c r="G86" s="36">
        <v>0</v>
      </c>
      <c r="H86" s="36">
        <v>0</v>
      </c>
      <c r="I86" s="36">
        <v>84</v>
      </c>
      <c r="J86" s="36">
        <v>84300</v>
      </c>
      <c r="K86" s="36">
        <v>0</v>
      </c>
      <c r="L86" s="36">
        <v>0</v>
      </c>
      <c r="M86" s="36">
        <v>0</v>
      </c>
      <c r="N86" s="36">
        <v>0</v>
      </c>
      <c r="O86" s="37">
        <v>53</v>
      </c>
      <c r="P86" s="37">
        <v>1060000</v>
      </c>
      <c r="Q86" s="37">
        <v>0</v>
      </c>
      <c r="R86" s="37">
        <v>0</v>
      </c>
      <c r="S86" s="37">
        <v>0</v>
      </c>
      <c r="T86" s="37">
        <v>0</v>
      </c>
      <c r="U86" s="37">
        <v>0</v>
      </c>
      <c r="V86" s="38">
        <v>0</v>
      </c>
      <c r="W86" s="38">
        <v>6299</v>
      </c>
      <c r="X86" s="38">
        <v>6299</v>
      </c>
      <c r="Y86" s="37">
        <v>5040000</v>
      </c>
      <c r="Z86" s="37">
        <v>0</v>
      </c>
      <c r="AA86" s="37">
        <v>0</v>
      </c>
    </row>
    <row r="87" spans="1:31" x14ac:dyDescent="0.2">
      <c r="A87" s="11" t="s">
        <v>61</v>
      </c>
      <c r="B87" s="57" t="s">
        <v>14</v>
      </c>
      <c r="C87" s="36">
        <v>0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1</v>
      </c>
      <c r="T87" s="37">
        <v>10000</v>
      </c>
      <c r="U87" s="37">
        <v>0</v>
      </c>
      <c r="V87" s="38">
        <v>0</v>
      </c>
      <c r="W87" s="38">
        <v>0</v>
      </c>
      <c r="X87" s="38">
        <v>0</v>
      </c>
      <c r="Y87" s="37">
        <v>0</v>
      </c>
      <c r="Z87" s="37">
        <v>0</v>
      </c>
      <c r="AA87" s="37">
        <v>0</v>
      </c>
      <c r="AC87" s="70"/>
      <c r="AD87" s="70"/>
      <c r="AE87" s="70"/>
    </row>
    <row r="88" spans="1:31" x14ac:dyDescent="0.2">
      <c r="A88" s="11" t="s">
        <v>62</v>
      </c>
      <c r="B88" s="57" t="s">
        <v>15</v>
      </c>
      <c r="C88" s="36">
        <v>1</v>
      </c>
      <c r="D88" s="36">
        <v>10000</v>
      </c>
      <c r="E88" s="36">
        <v>0</v>
      </c>
      <c r="F88" s="36">
        <v>0</v>
      </c>
      <c r="G88" s="36">
        <v>1708</v>
      </c>
      <c r="H88" s="36">
        <v>4032400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7">
        <v>0</v>
      </c>
      <c r="O88" s="37">
        <v>30</v>
      </c>
      <c r="P88" s="37">
        <v>750000</v>
      </c>
      <c r="Q88" s="37">
        <v>0</v>
      </c>
      <c r="R88" s="37">
        <v>0</v>
      </c>
      <c r="S88" s="37">
        <v>0</v>
      </c>
      <c r="T88" s="37">
        <v>0</v>
      </c>
      <c r="U88" s="37">
        <v>0</v>
      </c>
      <c r="V88" s="38">
        <v>0</v>
      </c>
      <c r="W88" s="38">
        <v>4423</v>
      </c>
      <c r="X88" s="38">
        <v>4644</v>
      </c>
      <c r="Y88" s="37">
        <v>12436800</v>
      </c>
      <c r="Z88" s="37">
        <v>0</v>
      </c>
      <c r="AA88" s="37">
        <v>0</v>
      </c>
      <c r="AC88" s="70"/>
      <c r="AD88" s="70"/>
      <c r="AE88" s="70"/>
    </row>
    <row r="89" spans="1:31" x14ac:dyDescent="0.2">
      <c r="A89" s="11" t="s">
        <v>63</v>
      </c>
      <c r="B89" s="57" t="s">
        <v>16</v>
      </c>
      <c r="C89" s="36">
        <v>4</v>
      </c>
      <c r="D89" s="36">
        <v>80000</v>
      </c>
      <c r="E89" s="36">
        <v>37</v>
      </c>
      <c r="F89" s="36">
        <v>55500</v>
      </c>
      <c r="G89" s="36">
        <v>1270</v>
      </c>
      <c r="H89" s="36">
        <v>13065000</v>
      </c>
      <c r="I89" s="36">
        <v>61</v>
      </c>
      <c r="J89" s="36">
        <v>351000</v>
      </c>
      <c r="K89" s="36">
        <v>0</v>
      </c>
      <c r="L89" s="36">
        <v>0</v>
      </c>
      <c r="M89" s="36">
        <v>0</v>
      </c>
      <c r="N89" s="37">
        <v>0</v>
      </c>
      <c r="O89" s="37">
        <v>8</v>
      </c>
      <c r="P89" s="37">
        <v>240000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8">
        <v>0</v>
      </c>
      <c r="W89" s="38">
        <v>1054</v>
      </c>
      <c r="X89" s="38">
        <v>4418</v>
      </c>
      <c r="Y89" s="37">
        <v>713800</v>
      </c>
      <c r="Z89" s="37">
        <v>0</v>
      </c>
      <c r="AA89" s="37">
        <v>0</v>
      </c>
      <c r="AC89" s="70"/>
      <c r="AD89" s="70"/>
      <c r="AE89" s="70"/>
    </row>
    <row r="90" spans="1:31" x14ac:dyDescent="0.2">
      <c r="A90" s="11" t="s">
        <v>64</v>
      </c>
      <c r="B90" s="57" t="s">
        <v>17</v>
      </c>
      <c r="C90" s="36">
        <v>5</v>
      </c>
      <c r="D90" s="36">
        <v>30000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7">
        <v>0</v>
      </c>
      <c r="O90" s="37">
        <v>12</v>
      </c>
      <c r="P90" s="37">
        <v>87000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8">
        <v>0</v>
      </c>
      <c r="W90" s="38">
        <v>2169</v>
      </c>
      <c r="X90" s="38">
        <v>4675</v>
      </c>
      <c r="Y90" s="37">
        <v>7879800</v>
      </c>
      <c r="Z90" s="37">
        <v>26</v>
      </c>
      <c r="AA90" s="37">
        <v>78000</v>
      </c>
      <c r="AE90" s="70"/>
    </row>
    <row r="91" spans="1:31" x14ac:dyDescent="0.2">
      <c r="A91" s="11" t="s">
        <v>65</v>
      </c>
      <c r="B91" s="57" t="s">
        <v>18</v>
      </c>
      <c r="C91" s="36">
        <v>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7">
        <v>0</v>
      </c>
      <c r="O91" s="37">
        <v>0</v>
      </c>
      <c r="P91" s="37">
        <v>0</v>
      </c>
      <c r="Q91" s="36">
        <v>0</v>
      </c>
      <c r="R91" s="36">
        <v>0</v>
      </c>
      <c r="S91" s="37">
        <v>0</v>
      </c>
      <c r="T91" s="37">
        <v>0</v>
      </c>
      <c r="U91" s="37">
        <v>0</v>
      </c>
      <c r="V91" s="38">
        <v>0</v>
      </c>
      <c r="W91" s="38">
        <v>342</v>
      </c>
      <c r="X91" s="38">
        <v>342</v>
      </c>
      <c r="Y91" s="37">
        <v>1066000</v>
      </c>
      <c r="Z91" s="37">
        <v>0</v>
      </c>
      <c r="AA91" s="37">
        <v>0</v>
      </c>
    </row>
    <row r="92" spans="1:31" x14ac:dyDescent="0.2">
      <c r="A92" s="12" t="s">
        <v>66</v>
      </c>
      <c r="B92" s="58" t="s">
        <v>19</v>
      </c>
      <c r="C92" s="39">
        <v>6</v>
      </c>
      <c r="D92" s="39">
        <v>12000</v>
      </c>
      <c r="E92" s="39">
        <v>0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1">
        <v>0</v>
      </c>
      <c r="W92" s="41">
        <v>136</v>
      </c>
      <c r="X92" s="41">
        <v>136</v>
      </c>
      <c r="Y92" s="40">
        <v>384000</v>
      </c>
      <c r="Z92" s="40">
        <v>0</v>
      </c>
      <c r="AA92" s="40">
        <v>0</v>
      </c>
    </row>
    <row r="93" spans="1:31" x14ac:dyDescent="0.2">
      <c r="A93" s="59" t="s">
        <v>181</v>
      </c>
      <c r="C93" s="48"/>
      <c r="D93" s="48"/>
    </row>
    <row r="94" spans="1:31" x14ac:dyDescent="0.2">
      <c r="A94" t="s">
        <v>0</v>
      </c>
    </row>
    <row r="96" spans="1:31" s="60" customFormat="1" ht="20.45" customHeight="1" x14ac:dyDescent="0.2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  <c r="Q96" s="132"/>
    </row>
    <row r="97" spans="1:27" s="66" customFormat="1" ht="19.5" x14ac:dyDescent="0.2">
      <c r="A97" s="74" t="s">
        <v>100</v>
      </c>
    </row>
    <row r="98" spans="1:27" s="8" customFormat="1" ht="37.15" customHeight="1" x14ac:dyDescent="0.2">
      <c r="A98" s="133" t="s">
        <v>193</v>
      </c>
      <c r="B98" s="134"/>
      <c r="C98" s="139" t="s">
        <v>131</v>
      </c>
      <c r="D98" s="139"/>
      <c r="E98" s="139" t="s">
        <v>132</v>
      </c>
      <c r="F98" s="139"/>
      <c r="G98" s="139" t="s">
        <v>133</v>
      </c>
      <c r="H98" s="139"/>
      <c r="I98" s="139" t="s">
        <v>134</v>
      </c>
      <c r="J98" s="139"/>
      <c r="K98" s="139" t="s">
        <v>135</v>
      </c>
      <c r="L98" s="139"/>
      <c r="M98" s="139" t="s">
        <v>136</v>
      </c>
      <c r="N98" s="139"/>
      <c r="O98" s="139" t="s">
        <v>137</v>
      </c>
      <c r="P98" s="139"/>
      <c r="Q98" s="139" t="s">
        <v>138</v>
      </c>
      <c r="R98" s="139"/>
      <c r="S98" s="139" t="s">
        <v>139</v>
      </c>
      <c r="T98" s="139"/>
      <c r="U98" s="139" t="s">
        <v>140</v>
      </c>
      <c r="V98" s="139"/>
      <c r="W98" s="140" t="s">
        <v>141</v>
      </c>
      <c r="X98" s="142"/>
      <c r="Y98" s="141"/>
      <c r="Z98" s="139" t="s">
        <v>142</v>
      </c>
      <c r="AA98" s="140"/>
    </row>
    <row r="99" spans="1:27" s="8" customFormat="1" ht="13.9" customHeight="1" x14ac:dyDescent="0.2">
      <c r="A99" s="135"/>
      <c r="B99" s="136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150</v>
      </c>
      <c r="S99" s="109" t="s">
        <v>48</v>
      </c>
      <c r="T99" s="109" t="s">
        <v>151</v>
      </c>
      <c r="U99" s="109" t="s">
        <v>48</v>
      </c>
      <c r="V99" s="109" t="s">
        <v>152</v>
      </c>
      <c r="W99" s="109" t="s">
        <v>50</v>
      </c>
      <c r="X99" s="109" t="s">
        <v>48</v>
      </c>
      <c r="Y99" s="109" t="s">
        <v>153</v>
      </c>
      <c r="Z99" s="109" t="s">
        <v>48</v>
      </c>
      <c r="AA99" s="110" t="s">
        <v>154</v>
      </c>
    </row>
    <row r="100" spans="1:27" s="20" customFormat="1" ht="34.15" customHeight="1" x14ac:dyDescent="0.2">
      <c r="A100" s="137"/>
      <c r="B100" s="138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43</v>
      </c>
      <c r="V100" s="80" t="s">
        <v>42</v>
      </c>
      <c r="W100" s="80" t="s">
        <v>1</v>
      </c>
      <c r="X100" s="80" t="s">
        <v>43</v>
      </c>
      <c r="Y100" s="80" t="s">
        <v>42</v>
      </c>
      <c r="Z100" s="80" t="s">
        <v>43</v>
      </c>
      <c r="AA100" s="51" t="s">
        <v>42</v>
      </c>
    </row>
    <row r="101" spans="1:27" s="6" customFormat="1" x14ac:dyDescent="0.2">
      <c r="A101" s="79" t="s">
        <v>96</v>
      </c>
      <c r="B101" s="56" t="s">
        <v>3</v>
      </c>
      <c r="C101" s="28">
        <v>359</v>
      </c>
      <c r="D101" s="28">
        <v>2771380</v>
      </c>
      <c r="E101" s="28">
        <v>112</v>
      </c>
      <c r="F101" s="28">
        <v>998100</v>
      </c>
      <c r="G101" s="28">
        <v>8</v>
      </c>
      <c r="H101" s="28">
        <v>88000</v>
      </c>
      <c r="I101" s="28">
        <v>7457</v>
      </c>
      <c r="J101" s="28">
        <v>18573699</v>
      </c>
      <c r="K101" s="28">
        <v>139</v>
      </c>
      <c r="L101" s="28">
        <v>104250</v>
      </c>
      <c r="M101" s="28">
        <v>53</v>
      </c>
      <c r="N101" s="29">
        <v>3833630</v>
      </c>
      <c r="O101" s="29">
        <v>785</v>
      </c>
      <c r="P101" s="29">
        <v>16976000</v>
      </c>
      <c r="Q101" s="29">
        <v>143839</v>
      </c>
      <c r="R101" s="29">
        <v>32967944</v>
      </c>
      <c r="S101" s="29">
        <v>87</v>
      </c>
      <c r="T101" s="29">
        <v>1126000</v>
      </c>
      <c r="U101" s="29">
        <v>32674</v>
      </c>
      <c r="V101" s="30">
        <v>1693632</v>
      </c>
      <c r="W101" s="30">
        <v>0</v>
      </c>
      <c r="X101" s="30">
        <v>0</v>
      </c>
      <c r="Y101" s="29">
        <v>0</v>
      </c>
      <c r="Z101" s="29">
        <v>0</v>
      </c>
      <c r="AA101" s="29">
        <v>0</v>
      </c>
    </row>
    <row r="102" spans="1:27" s="6" customFormat="1" x14ac:dyDescent="0.2">
      <c r="A102" s="8" t="s">
        <v>84</v>
      </c>
      <c r="B102" s="57" t="s">
        <v>85</v>
      </c>
      <c r="C102" s="75">
        <v>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6">
        <v>0</v>
      </c>
      <c r="O102" s="76">
        <v>45</v>
      </c>
      <c r="P102" s="76">
        <v>1265000</v>
      </c>
      <c r="Q102" s="76">
        <v>0</v>
      </c>
      <c r="R102" s="76">
        <v>0</v>
      </c>
      <c r="S102" s="76">
        <v>19</v>
      </c>
      <c r="T102" s="76">
        <v>387600</v>
      </c>
      <c r="U102" s="76">
        <v>0</v>
      </c>
      <c r="V102" s="77">
        <v>0</v>
      </c>
      <c r="W102" s="77">
        <v>0</v>
      </c>
      <c r="X102" s="77">
        <v>0</v>
      </c>
      <c r="Y102" s="76">
        <v>0</v>
      </c>
      <c r="Z102" s="76">
        <v>0</v>
      </c>
      <c r="AA102" s="76">
        <v>0</v>
      </c>
    </row>
    <row r="103" spans="1:27" s="6" customFormat="1" x14ac:dyDescent="0.2">
      <c r="A103" s="8" t="s">
        <v>86</v>
      </c>
      <c r="B103" s="57" t="s">
        <v>87</v>
      </c>
      <c r="C103" s="75">
        <v>18</v>
      </c>
      <c r="D103" s="75">
        <v>18000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139</v>
      </c>
      <c r="L103" s="75">
        <v>104250</v>
      </c>
      <c r="M103" s="75">
        <v>18</v>
      </c>
      <c r="N103" s="76">
        <v>1477705</v>
      </c>
      <c r="O103" s="76">
        <v>164</v>
      </c>
      <c r="P103" s="76">
        <v>3548000</v>
      </c>
      <c r="Q103" s="76">
        <v>0</v>
      </c>
      <c r="R103" s="76">
        <v>0</v>
      </c>
      <c r="S103" s="76">
        <v>0</v>
      </c>
      <c r="T103" s="76">
        <v>0</v>
      </c>
      <c r="U103" s="76">
        <v>1102</v>
      </c>
      <c r="V103" s="77">
        <v>1167500</v>
      </c>
      <c r="W103" s="77">
        <v>0</v>
      </c>
      <c r="X103" s="77">
        <v>0</v>
      </c>
      <c r="Y103" s="76">
        <v>0</v>
      </c>
      <c r="Z103" s="76">
        <v>0</v>
      </c>
      <c r="AA103" s="76">
        <v>0</v>
      </c>
    </row>
    <row r="104" spans="1:27" s="6" customFormat="1" x14ac:dyDescent="0.2">
      <c r="A104" s="8" t="s">
        <v>195</v>
      </c>
      <c r="B104" s="57" t="s">
        <v>88</v>
      </c>
      <c r="C104" s="75">
        <v>25</v>
      </c>
      <c r="D104" s="75">
        <v>249780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7">
        <v>0</v>
      </c>
      <c r="W104" s="77">
        <v>0</v>
      </c>
      <c r="X104" s="77">
        <v>0</v>
      </c>
      <c r="Y104" s="76">
        <v>0</v>
      </c>
      <c r="Z104" s="76">
        <v>0</v>
      </c>
      <c r="AA104" s="76">
        <v>0</v>
      </c>
    </row>
    <row r="105" spans="1:27" s="6" customFormat="1" x14ac:dyDescent="0.2">
      <c r="A105" s="8" t="s">
        <v>196</v>
      </c>
      <c r="B105" s="57" t="s">
        <v>89</v>
      </c>
      <c r="C105" s="75">
        <v>92</v>
      </c>
      <c r="D105" s="75">
        <v>1593600</v>
      </c>
      <c r="E105" s="75">
        <v>0</v>
      </c>
      <c r="F105" s="75">
        <v>0</v>
      </c>
      <c r="G105" s="75">
        <v>0</v>
      </c>
      <c r="H105" s="75">
        <v>0</v>
      </c>
      <c r="I105" s="75">
        <v>4719</v>
      </c>
      <c r="J105" s="75">
        <v>14202100</v>
      </c>
      <c r="K105" s="75">
        <v>0</v>
      </c>
      <c r="L105" s="75">
        <v>0</v>
      </c>
      <c r="M105" s="75">
        <v>0</v>
      </c>
      <c r="N105" s="76">
        <v>0</v>
      </c>
      <c r="O105" s="76">
        <v>170</v>
      </c>
      <c r="P105" s="76">
        <v>5032475</v>
      </c>
      <c r="Q105" s="76">
        <v>0</v>
      </c>
      <c r="R105" s="76">
        <v>0</v>
      </c>
      <c r="S105" s="76">
        <v>47</v>
      </c>
      <c r="T105" s="76">
        <v>479400</v>
      </c>
      <c r="U105" s="76">
        <v>12</v>
      </c>
      <c r="V105" s="77">
        <v>20000</v>
      </c>
      <c r="W105" s="77">
        <v>0</v>
      </c>
      <c r="X105" s="77">
        <v>0</v>
      </c>
      <c r="Y105" s="76">
        <v>0</v>
      </c>
      <c r="Z105" s="76">
        <v>0</v>
      </c>
      <c r="AA105" s="76">
        <v>0</v>
      </c>
    </row>
    <row r="106" spans="1:27" s="6" customFormat="1" x14ac:dyDescent="0.2">
      <c r="A106" s="8" t="s">
        <v>90</v>
      </c>
      <c r="B106" s="57" t="s">
        <v>91</v>
      </c>
      <c r="C106" s="75">
        <v>5</v>
      </c>
      <c r="D106" s="75">
        <v>40000</v>
      </c>
      <c r="E106" s="75">
        <v>38</v>
      </c>
      <c r="F106" s="75">
        <v>353000</v>
      </c>
      <c r="G106" s="75">
        <v>0</v>
      </c>
      <c r="H106" s="75">
        <v>0</v>
      </c>
      <c r="I106" s="75">
        <v>1400</v>
      </c>
      <c r="J106" s="75">
        <v>1117170</v>
      </c>
      <c r="K106" s="75">
        <v>0</v>
      </c>
      <c r="L106" s="75">
        <v>0</v>
      </c>
      <c r="M106" s="75">
        <v>15</v>
      </c>
      <c r="N106" s="76">
        <v>1204000</v>
      </c>
      <c r="O106" s="76">
        <v>36</v>
      </c>
      <c r="P106" s="76">
        <v>720000</v>
      </c>
      <c r="Q106" s="76">
        <v>143839</v>
      </c>
      <c r="R106" s="76">
        <v>32967944</v>
      </c>
      <c r="S106" s="76">
        <v>0</v>
      </c>
      <c r="T106" s="76">
        <v>0</v>
      </c>
      <c r="U106" s="76">
        <v>0</v>
      </c>
      <c r="V106" s="77">
        <v>0</v>
      </c>
      <c r="W106" s="77">
        <v>0</v>
      </c>
      <c r="X106" s="77">
        <v>0</v>
      </c>
      <c r="Y106" s="76">
        <v>0</v>
      </c>
      <c r="Z106" s="76">
        <v>0</v>
      </c>
      <c r="AA106" s="76">
        <v>0</v>
      </c>
    </row>
    <row r="107" spans="1:27" s="6" customFormat="1" x14ac:dyDescent="0.2">
      <c r="A107" s="8" t="s">
        <v>92</v>
      </c>
      <c r="B107" s="57" t="s">
        <v>93</v>
      </c>
      <c r="C107" s="75">
        <v>2</v>
      </c>
      <c r="D107" s="75">
        <v>10000</v>
      </c>
      <c r="E107" s="75">
        <v>68</v>
      </c>
      <c r="F107" s="75">
        <v>590600</v>
      </c>
      <c r="G107" s="75">
        <v>8</v>
      </c>
      <c r="H107" s="75">
        <v>88000</v>
      </c>
      <c r="I107" s="75">
        <v>736</v>
      </c>
      <c r="J107" s="75">
        <v>1925460</v>
      </c>
      <c r="K107" s="75">
        <v>0</v>
      </c>
      <c r="L107" s="75">
        <v>0</v>
      </c>
      <c r="M107" s="75">
        <v>2</v>
      </c>
      <c r="N107" s="76">
        <v>40000</v>
      </c>
      <c r="O107" s="76">
        <v>50</v>
      </c>
      <c r="P107" s="76">
        <v>1000000</v>
      </c>
      <c r="Q107" s="76">
        <v>0</v>
      </c>
      <c r="R107" s="76">
        <v>0</v>
      </c>
      <c r="S107" s="76">
        <v>5</v>
      </c>
      <c r="T107" s="76">
        <v>90000</v>
      </c>
      <c r="U107" s="76">
        <v>31560</v>
      </c>
      <c r="V107" s="77">
        <v>506132</v>
      </c>
      <c r="W107" s="77">
        <v>0</v>
      </c>
      <c r="X107" s="77">
        <v>0</v>
      </c>
      <c r="Y107" s="76">
        <v>0</v>
      </c>
      <c r="Z107" s="76">
        <v>0</v>
      </c>
      <c r="AA107" s="76">
        <v>0</v>
      </c>
    </row>
    <row r="108" spans="1:27" x14ac:dyDescent="0.2">
      <c r="A108" s="11" t="s">
        <v>51</v>
      </c>
      <c r="B108" s="57" t="s">
        <v>4</v>
      </c>
      <c r="C108" s="36">
        <v>7</v>
      </c>
      <c r="D108" s="36">
        <v>70000</v>
      </c>
      <c r="E108" s="36">
        <v>0</v>
      </c>
      <c r="F108" s="36">
        <v>0</v>
      </c>
      <c r="G108" s="36">
        <v>0</v>
      </c>
      <c r="H108" s="36">
        <v>0</v>
      </c>
      <c r="I108" s="36">
        <v>32</v>
      </c>
      <c r="J108" s="36">
        <v>47600</v>
      </c>
      <c r="K108" s="36">
        <v>0</v>
      </c>
      <c r="L108" s="36">
        <v>0</v>
      </c>
      <c r="M108" s="36">
        <v>0</v>
      </c>
      <c r="N108" s="37">
        <v>0</v>
      </c>
      <c r="O108" s="37">
        <v>21</v>
      </c>
      <c r="P108" s="37">
        <v>47000</v>
      </c>
      <c r="Q108" s="37">
        <v>0</v>
      </c>
      <c r="R108" s="37">
        <v>0</v>
      </c>
      <c r="S108" s="37">
        <v>9</v>
      </c>
      <c r="T108" s="37">
        <v>99000</v>
      </c>
      <c r="U108" s="37">
        <v>0</v>
      </c>
      <c r="V108" s="38">
        <v>0</v>
      </c>
      <c r="W108" s="38">
        <v>0</v>
      </c>
      <c r="X108" s="38">
        <v>0</v>
      </c>
      <c r="Y108" s="37">
        <v>0</v>
      </c>
      <c r="Z108" s="37">
        <v>0</v>
      </c>
      <c r="AA108" s="37">
        <v>0</v>
      </c>
    </row>
    <row r="109" spans="1:27" x14ac:dyDescent="0.2">
      <c r="A109" s="11" t="s">
        <v>52</v>
      </c>
      <c r="B109" s="57" t="s">
        <v>5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25</v>
      </c>
      <c r="J109" s="36">
        <v>174919</v>
      </c>
      <c r="K109" s="36">
        <v>0</v>
      </c>
      <c r="L109" s="36">
        <v>0</v>
      </c>
      <c r="M109" s="36">
        <v>0</v>
      </c>
      <c r="N109" s="37">
        <v>0</v>
      </c>
      <c r="O109" s="37">
        <v>10</v>
      </c>
      <c r="P109" s="37">
        <v>210000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8">
        <v>0</v>
      </c>
      <c r="W109" s="38">
        <v>0</v>
      </c>
      <c r="X109" s="38">
        <v>0</v>
      </c>
      <c r="Y109" s="37">
        <v>0</v>
      </c>
      <c r="Z109" s="37">
        <v>0</v>
      </c>
      <c r="AA109" s="37">
        <v>0</v>
      </c>
    </row>
    <row r="110" spans="1:27" x14ac:dyDescent="0.2">
      <c r="A110" s="11" t="s">
        <v>53</v>
      </c>
      <c r="B110" s="57" t="s">
        <v>6</v>
      </c>
      <c r="C110" s="36">
        <v>1</v>
      </c>
      <c r="D110" s="36">
        <v>5000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7">
        <v>0</v>
      </c>
      <c r="O110" s="37">
        <v>33</v>
      </c>
      <c r="P110" s="37">
        <v>675000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8">
        <v>0</v>
      </c>
      <c r="W110" s="38">
        <v>0</v>
      </c>
      <c r="X110" s="38">
        <v>0</v>
      </c>
      <c r="Y110" s="37">
        <v>0</v>
      </c>
      <c r="Z110" s="37">
        <v>0</v>
      </c>
      <c r="AA110" s="37">
        <v>0</v>
      </c>
    </row>
    <row r="111" spans="1:27" x14ac:dyDescent="0.2">
      <c r="A111" s="11" t="s">
        <v>54</v>
      </c>
      <c r="B111" s="57" t="s">
        <v>7</v>
      </c>
      <c r="C111" s="36">
        <v>107</v>
      </c>
      <c r="D111" s="36">
        <v>214000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5</v>
      </c>
      <c r="N111" s="37">
        <v>150000</v>
      </c>
      <c r="O111" s="37">
        <v>38</v>
      </c>
      <c r="P111" s="37">
        <v>760000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8">
        <v>0</v>
      </c>
      <c r="W111" s="38">
        <v>0</v>
      </c>
      <c r="X111" s="38">
        <v>0</v>
      </c>
      <c r="Y111" s="37">
        <v>0</v>
      </c>
      <c r="Z111" s="37">
        <v>0</v>
      </c>
      <c r="AA111" s="37">
        <v>0</v>
      </c>
    </row>
    <row r="112" spans="1:27" x14ac:dyDescent="0.2">
      <c r="A112" s="11" t="s">
        <v>55</v>
      </c>
      <c r="B112" s="57" t="s">
        <v>8</v>
      </c>
      <c r="C112" s="36">
        <v>3</v>
      </c>
      <c r="D112" s="36">
        <v>30000</v>
      </c>
      <c r="E112" s="36">
        <v>1</v>
      </c>
      <c r="F112" s="36">
        <v>11000</v>
      </c>
      <c r="G112" s="36">
        <v>0</v>
      </c>
      <c r="H112" s="36">
        <v>0</v>
      </c>
      <c r="I112" s="36">
        <v>107</v>
      </c>
      <c r="J112" s="36">
        <v>53500</v>
      </c>
      <c r="K112" s="36">
        <v>0</v>
      </c>
      <c r="L112" s="36">
        <v>0</v>
      </c>
      <c r="M112" s="36">
        <v>4</v>
      </c>
      <c r="N112" s="37">
        <v>392825</v>
      </c>
      <c r="O112" s="37">
        <v>33</v>
      </c>
      <c r="P112" s="37">
        <v>968370</v>
      </c>
      <c r="Q112" s="37">
        <v>0</v>
      </c>
      <c r="R112" s="37">
        <v>0</v>
      </c>
      <c r="S112" s="37">
        <v>0</v>
      </c>
      <c r="T112" s="37">
        <v>0</v>
      </c>
      <c r="U112" s="37">
        <v>0</v>
      </c>
      <c r="V112" s="38">
        <v>0</v>
      </c>
      <c r="W112" s="38">
        <v>0</v>
      </c>
      <c r="X112" s="38">
        <v>0</v>
      </c>
      <c r="Y112" s="37">
        <v>0</v>
      </c>
      <c r="Z112" s="37">
        <v>0</v>
      </c>
      <c r="AA112" s="37">
        <v>0</v>
      </c>
    </row>
    <row r="113" spans="1:27" x14ac:dyDescent="0.2">
      <c r="A113" s="11" t="s">
        <v>56</v>
      </c>
      <c r="B113" s="57" t="s">
        <v>9</v>
      </c>
      <c r="C113" s="36">
        <v>24</v>
      </c>
      <c r="D113" s="36">
        <v>120000</v>
      </c>
      <c r="E113" s="36">
        <v>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3</v>
      </c>
      <c r="N113" s="37">
        <v>210100</v>
      </c>
      <c r="O113" s="37">
        <v>45</v>
      </c>
      <c r="P113" s="37">
        <v>525000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8">
        <v>0</v>
      </c>
      <c r="W113" s="38">
        <v>0</v>
      </c>
      <c r="X113" s="38">
        <v>0</v>
      </c>
      <c r="Y113" s="37">
        <v>0</v>
      </c>
      <c r="Z113" s="37">
        <v>0</v>
      </c>
      <c r="AA113" s="37">
        <v>0</v>
      </c>
    </row>
    <row r="114" spans="1:27" x14ac:dyDescent="0.2">
      <c r="A114" s="11" t="s">
        <v>57</v>
      </c>
      <c r="B114" s="57" t="s">
        <v>10</v>
      </c>
      <c r="C114" s="36">
        <v>4</v>
      </c>
      <c r="D114" s="36">
        <v>24000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7">
        <v>0</v>
      </c>
      <c r="O114" s="37">
        <v>30</v>
      </c>
      <c r="P114" s="37">
        <v>318000</v>
      </c>
      <c r="Q114" s="37">
        <v>0</v>
      </c>
      <c r="R114" s="37">
        <v>0</v>
      </c>
      <c r="S114" s="37">
        <v>0</v>
      </c>
      <c r="T114" s="37">
        <v>0</v>
      </c>
      <c r="U114" s="37">
        <v>0</v>
      </c>
      <c r="V114" s="38">
        <v>0</v>
      </c>
      <c r="W114" s="38">
        <v>0</v>
      </c>
      <c r="X114" s="38">
        <v>0</v>
      </c>
      <c r="Y114" s="37">
        <v>0</v>
      </c>
      <c r="Z114" s="37">
        <v>0</v>
      </c>
      <c r="AA114" s="37">
        <v>0</v>
      </c>
    </row>
    <row r="115" spans="1:27" x14ac:dyDescent="0.2">
      <c r="A115" s="11" t="s">
        <v>58</v>
      </c>
      <c r="B115" s="57" t="s">
        <v>11</v>
      </c>
      <c r="C115" s="36">
        <v>7</v>
      </c>
      <c r="D115" s="36">
        <v>35000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1</v>
      </c>
      <c r="N115" s="37">
        <v>30000</v>
      </c>
      <c r="O115" s="37">
        <v>31</v>
      </c>
      <c r="P115" s="37">
        <v>264000</v>
      </c>
      <c r="Q115" s="37">
        <v>0</v>
      </c>
      <c r="R115" s="37">
        <v>0</v>
      </c>
      <c r="S115" s="37">
        <v>2</v>
      </c>
      <c r="T115" s="37">
        <v>20000</v>
      </c>
      <c r="U115" s="37">
        <v>0</v>
      </c>
      <c r="V115" s="38">
        <v>0</v>
      </c>
      <c r="W115" s="38">
        <v>0</v>
      </c>
      <c r="X115" s="38">
        <v>0</v>
      </c>
      <c r="Y115" s="37">
        <v>0</v>
      </c>
      <c r="Z115" s="37">
        <v>0</v>
      </c>
      <c r="AA115" s="37">
        <v>0</v>
      </c>
    </row>
    <row r="116" spans="1:27" x14ac:dyDescent="0.2">
      <c r="A116" s="11" t="s">
        <v>59</v>
      </c>
      <c r="B116" s="57" t="s">
        <v>12</v>
      </c>
      <c r="C116" s="36">
        <v>23</v>
      </c>
      <c r="D116" s="36">
        <v>115000</v>
      </c>
      <c r="E116" s="36">
        <v>0</v>
      </c>
      <c r="F116" s="36">
        <v>0</v>
      </c>
      <c r="G116" s="36">
        <v>0</v>
      </c>
      <c r="H116" s="36">
        <v>0</v>
      </c>
      <c r="I116" s="36">
        <v>135</v>
      </c>
      <c r="J116" s="36">
        <v>346250</v>
      </c>
      <c r="K116" s="36">
        <v>0</v>
      </c>
      <c r="L116" s="36">
        <v>0</v>
      </c>
      <c r="M116" s="36">
        <v>2</v>
      </c>
      <c r="N116" s="37">
        <v>192000</v>
      </c>
      <c r="O116" s="37">
        <v>10</v>
      </c>
      <c r="P116" s="37">
        <v>210000</v>
      </c>
      <c r="Q116" s="37">
        <v>0</v>
      </c>
      <c r="R116" s="37">
        <v>0</v>
      </c>
      <c r="S116" s="37">
        <v>0</v>
      </c>
      <c r="T116" s="37">
        <v>0</v>
      </c>
      <c r="U116" s="37">
        <v>0</v>
      </c>
      <c r="V116" s="38">
        <v>0</v>
      </c>
      <c r="W116" s="38">
        <v>0</v>
      </c>
      <c r="X116" s="38">
        <v>0</v>
      </c>
      <c r="Y116" s="37">
        <v>0</v>
      </c>
      <c r="Z116" s="37">
        <v>0</v>
      </c>
      <c r="AA116" s="37">
        <v>0</v>
      </c>
    </row>
    <row r="117" spans="1:27" x14ac:dyDescent="0.2">
      <c r="A117" s="11" t="s">
        <v>60</v>
      </c>
      <c r="B117" s="57" t="s">
        <v>13</v>
      </c>
      <c r="C117" s="36">
        <v>27</v>
      </c>
      <c r="D117" s="36">
        <v>135000</v>
      </c>
      <c r="E117" s="36">
        <v>0</v>
      </c>
      <c r="F117" s="36">
        <v>0</v>
      </c>
      <c r="G117" s="36">
        <v>0</v>
      </c>
      <c r="H117" s="36">
        <v>0</v>
      </c>
      <c r="I117" s="36">
        <v>103</v>
      </c>
      <c r="J117" s="36">
        <v>106700</v>
      </c>
      <c r="K117" s="36">
        <v>0</v>
      </c>
      <c r="L117" s="36">
        <v>0</v>
      </c>
      <c r="M117" s="36">
        <v>1</v>
      </c>
      <c r="N117" s="36">
        <v>70000</v>
      </c>
      <c r="O117" s="37">
        <v>30</v>
      </c>
      <c r="P117" s="37">
        <v>573663</v>
      </c>
      <c r="Q117" s="37">
        <v>0</v>
      </c>
      <c r="R117" s="37">
        <v>0</v>
      </c>
      <c r="S117" s="37">
        <v>0</v>
      </c>
      <c r="T117" s="37">
        <v>0</v>
      </c>
      <c r="U117" s="37">
        <v>0</v>
      </c>
      <c r="V117" s="38">
        <v>0</v>
      </c>
      <c r="W117" s="38">
        <v>0</v>
      </c>
      <c r="X117" s="38">
        <v>0</v>
      </c>
      <c r="Y117" s="37">
        <v>0</v>
      </c>
      <c r="Z117" s="37">
        <v>0</v>
      </c>
      <c r="AA117" s="37">
        <v>0</v>
      </c>
    </row>
    <row r="118" spans="1:27" x14ac:dyDescent="0.2">
      <c r="A118" s="11" t="s">
        <v>61</v>
      </c>
      <c r="B118" s="57" t="s">
        <v>14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1</v>
      </c>
      <c r="N118" s="37">
        <v>30000</v>
      </c>
      <c r="O118" s="37">
        <v>0</v>
      </c>
      <c r="P118" s="37">
        <v>0</v>
      </c>
      <c r="Q118" s="37">
        <v>0</v>
      </c>
      <c r="R118" s="37">
        <v>0</v>
      </c>
      <c r="S118" s="37">
        <v>5</v>
      </c>
      <c r="T118" s="37">
        <v>50000</v>
      </c>
      <c r="U118" s="37">
        <v>0</v>
      </c>
      <c r="V118" s="38">
        <v>0</v>
      </c>
      <c r="W118" s="38">
        <v>0</v>
      </c>
      <c r="X118" s="38">
        <v>0</v>
      </c>
      <c r="Y118" s="37">
        <v>0</v>
      </c>
      <c r="Z118" s="37">
        <v>0</v>
      </c>
      <c r="AA118" s="37">
        <v>0</v>
      </c>
    </row>
    <row r="119" spans="1:27" x14ac:dyDescent="0.2">
      <c r="A119" s="11" t="s">
        <v>62</v>
      </c>
      <c r="B119" s="57" t="s">
        <v>15</v>
      </c>
      <c r="C119" s="36">
        <v>3</v>
      </c>
      <c r="D119" s="36">
        <v>30000</v>
      </c>
      <c r="E119" s="36">
        <v>5</v>
      </c>
      <c r="F119" s="36">
        <v>43500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7">
        <v>0</v>
      </c>
      <c r="O119" s="37">
        <v>19</v>
      </c>
      <c r="P119" s="37">
        <v>475000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8">
        <v>0</v>
      </c>
      <c r="W119" s="38">
        <v>0</v>
      </c>
      <c r="X119" s="38">
        <v>0</v>
      </c>
      <c r="Y119" s="37">
        <v>0</v>
      </c>
      <c r="Z119" s="37">
        <v>0</v>
      </c>
      <c r="AA119" s="37">
        <v>0</v>
      </c>
    </row>
    <row r="120" spans="1:27" x14ac:dyDescent="0.2">
      <c r="A120" s="11" t="s">
        <v>63</v>
      </c>
      <c r="B120" s="57" t="s">
        <v>16</v>
      </c>
      <c r="C120" s="36">
        <v>2</v>
      </c>
      <c r="D120" s="36">
        <v>40000</v>
      </c>
      <c r="E120" s="36">
        <v>0</v>
      </c>
      <c r="F120" s="36">
        <v>0</v>
      </c>
      <c r="G120" s="36">
        <v>0</v>
      </c>
      <c r="H120" s="36">
        <v>0</v>
      </c>
      <c r="I120" s="36">
        <v>200</v>
      </c>
      <c r="J120" s="36">
        <v>600000</v>
      </c>
      <c r="K120" s="36">
        <v>0</v>
      </c>
      <c r="L120" s="36">
        <v>0</v>
      </c>
      <c r="M120" s="36">
        <v>1</v>
      </c>
      <c r="N120" s="37">
        <v>37000</v>
      </c>
      <c r="O120" s="37">
        <v>11</v>
      </c>
      <c r="P120" s="37">
        <v>317492</v>
      </c>
      <c r="Q120" s="37">
        <v>0</v>
      </c>
      <c r="R120" s="37">
        <v>0</v>
      </c>
      <c r="S120" s="37">
        <v>0</v>
      </c>
      <c r="T120" s="37">
        <v>0</v>
      </c>
      <c r="U120" s="37">
        <v>0</v>
      </c>
      <c r="V120" s="38">
        <v>0</v>
      </c>
      <c r="W120" s="38">
        <v>0</v>
      </c>
      <c r="X120" s="38">
        <v>0</v>
      </c>
      <c r="Y120" s="37">
        <v>0</v>
      </c>
      <c r="Z120" s="37">
        <v>0</v>
      </c>
      <c r="AA120" s="37">
        <v>0</v>
      </c>
    </row>
    <row r="121" spans="1:27" x14ac:dyDescent="0.2">
      <c r="A121" s="11" t="s">
        <v>64</v>
      </c>
      <c r="B121" s="57" t="s">
        <v>17</v>
      </c>
      <c r="C121" s="36">
        <v>6</v>
      </c>
      <c r="D121" s="36">
        <v>36000</v>
      </c>
      <c r="E121" s="36">
        <v>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7">
        <v>0</v>
      </c>
      <c r="O121" s="37">
        <v>9</v>
      </c>
      <c r="P121" s="37">
        <v>67000</v>
      </c>
      <c r="Q121" s="37">
        <v>0</v>
      </c>
      <c r="R121" s="37">
        <v>0</v>
      </c>
      <c r="S121" s="37">
        <v>0</v>
      </c>
      <c r="T121" s="37">
        <v>0</v>
      </c>
      <c r="U121" s="37">
        <v>0</v>
      </c>
      <c r="V121" s="38">
        <v>0</v>
      </c>
      <c r="W121" s="38">
        <v>0</v>
      </c>
      <c r="X121" s="38">
        <v>0</v>
      </c>
      <c r="Y121" s="37">
        <v>0</v>
      </c>
      <c r="Z121" s="37">
        <v>0</v>
      </c>
      <c r="AA121" s="37">
        <v>0</v>
      </c>
    </row>
    <row r="122" spans="1:27" x14ac:dyDescent="0.2">
      <c r="A122" s="11" t="s">
        <v>65</v>
      </c>
      <c r="B122" s="57" t="s">
        <v>18</v>
      </c>
      <c r="C122" s="36">
        <v>0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7">
        <v>0</v>
      </c>
      <c r="O122" s="37">
        <v>0</v>
      </c>
      <c r="P122" s="37">
        <v>0</v>
      </c>
      <c r="Q122" s="36">
        <v>0</v>
      </c>
      <c r="R122" s="36">
        <v>0</v>
      </c>
      <c r="S122" s="37">
        <v>0</v>
      </c>
      <c r="T122" s="37">
        <v>0</v>
      </c>
      <c r="U122" s="37">
        <v>0</v>
      </c>
      <c r="V122" s="38">
        <v>0</v>
      </c>
      <c r="W122" s="38">
        <v>0</v>
      </c>
      <c r="X122" s="38">
        <v>0</v>
      </c>
      <c r="Y122" s="37">
        <v>0</v>
      </c>
      <c r="Z122" s="37">
        <v>0</v>
      </c>
      <c r="AA122" s="37">
        <v>0</v>
      </c>
    </row>
    <row r="123" spans="1:27" x14ac:dyDescent="0.2">
      <c r="A123" s="12" t="s">
        <v>66</v>
      </c>
      <c r="B123" s="58" t="s">
        <v>19</v>
      </c>
      <c r="C123" s="39">
        <v>3</v>
      </c>
      <c r="D123" s="39">
        <v>6000</v>
      </c>
      <c r="E123" s="39">
        <v>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40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1">
        <v>0</v>
      </c>
      <c r="W123" s="41">
        <v>0</v>
      </c>
      <c r="X123" s="41">
        <v>0</v>
      </c>
      <c r="Y123" s="40">
        <v>0</v>
      </c>
      <c r="Z123" s="40">
        <v>0</v>
      </c>
      <c r="AA123" s="40">
        <v>0</v>
      </c>
    </row>
    <row r="124" spans="1:27" x14ac:dyDescent="0.2">
      <c r="A124" s="59" t="s">
        <v>181</v>
      </c>
      <c r="C124" s="48"/>
      <c r="D124" s="48"/>
    </row>
    <row r="125" spans="1:27" x14ac:dyDescent="0.2">
      <c r="A125" t="s">
        <v>0</v>
      </c>
    </row>
    <row r="126" spans="1:27" ht="12" hidden="1" customHeight="1" x14ac:dyDescent="0.2">
      <c r="A126" t="s">
        <v>182</v>
      </c>
    </row>
    <row r="127" spans="1:27" ht="12" hidden="1" customHeight="1" x14ac:dyDescent="0.2">
      <c r="A127" t="s">
        <v>68</v>
      </c>
    </row>
    <row r="128" spans="1:27" ht="12" hidden="1" customHeight="1" x14ac:dyDescent="0.2">
      <c r="A128" t="s">
        <v>69</v>
      </c>
    </row>
    <row r="129" spans="1:27" ht="12" hidden="1" customHeight="1" x14ac:dyDescent="0.2">
      <c r="A129" t="s">
        <v>70</v>
      </c>
    </row>
    <row r="132" spans="1:27" s="20" customFormat="1" ht="16.5" customHeight="1" x14ac:dyDescent="0.2">
      <c r="A132" s="144"/>
      <c r="B132" s="144"/>
      <c r="C132" s="144"/>
      <c r="D132" s="144"/>
      <c r="E132" s="144"/>
      <c r="F132" s="144"/>
      <c r="G132" s="144"/>
      <c r="H132" s="144"/>
      <c r="I132" s="144"/>
      <c r="J132" s="144"/>
      <c r="K132" s="144"/>
      <c r="L132" s="144"/>
      <c r="M132" s="144"/>
      <c r="N132" s="144"/>
      <c r="O132" s="144"/>
      <c r="P132" s="144"/>
      <c r="Q132" s="1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</row>
    <row r="133" spans="1:27" s="66" customFormat="1" ht="19.5" x14ac:dyDescent="0.2">
      <c r="A133" s="74" t="s">
        <v>101</v>
      </c>
      <c r="B133" s="65"/>
    </row>
    <row r="134" spans="1:27" s="8" customFormat="1" ht="37.15" customHeight="1" x14ac:dyDescent="0.2">
      <c r="A134" s="133" t="s">
        <v>193</v>
      </c>
      <c r="B134" s="134"/>
      <c r="C134" s="139" t="s">
        <v>131</v>
      </c>
      <c r="D134" s="139"/>
      <c r="E134" s="139" t="s">
        <v>132</v>
      </c>
      <c r="F134" s="139"/>
      <c r="G134" s="139" t="s">
        <v>133</v>
      </c>
      <c r="H134" s="139"/>
      <c r="I134" s="139" t="s">
        <v>134</v>
      </c>
      <c r="J134" s="139"/>
      <c r="K134" s="139" t="s">
        <v>135</v>
      </c>
      <c r="L134" s="139"/>
      <c r="M134" s="139" t="s">
        <v>136</v>
      </c>
      <c r="N134" s="139"/>
      <c r="O134" s="139" t="s">
        <v>137</v>
      </c>
      <c r="P134" s="139"/>
      <c r="Q134" s="139" t="s">
        <v>138</v>
      </c>
      <c r="R134" s="139"/>
      <c r="S134" s="139" t="s">
        <v>139</v>
      </c>
      <c r="T134" s="139"/>
      <c r="U134" s="139" t="s">
        <v>140</v>
      </c>
      <c r="V134" s="139"/>
      <c r="W134" s="140" t="s">
        <v>141</v>
      </c>
      <c r="X134" s="142"/>
      <c r="Y134" s="141"/>
      <c r="Z134" s="139" t="s">
        <v>142</v>
      </c>
      <c r="AA134" s="140"/>
    </row>
    <row r="135" spans="1:27" s="8" customFormat="1" ht="13.9" customHeight="1" x14ac:dyDescent="0.2">
      <c r="A135" s="135"/>
      <c r="B135" s="136"/>
      <c r="C135" s="109" t="s">
        <v>47</v>
      </c>
      <c r="D135" s="109" t="s">
        <v>143</v>
      </c>
      <c r="E135" s="109" t="s">
        <v>49</v>
      </c>
      <c r="F135" s="109" t="s">
        <v>144</v>
      </c>
      <c r="G135" s="109" t="s">
        <v>48</v>
      </c>
      <c r="H135" s="109" t="s">
        <v>145</v>
      </c>
      <c r="I135" s="109" t="s">
        <v>48</v>
      </c>
      <c r="J135" s="109" t="s">
        <v>146</v>
      </c>
      <c r="K135" s="109" t="s">
        <v>48</v>
      </c>
      <c r="L135" s="109" t="s">
        <v>147</v>
      </c>
      <c r="M135" s="109" t="s">
        <v>48</v>
      </c>
      <c r="N135" s="109" t="s">
        <v>148</v>
      </c>
      <c r="O135" s="109" t="s">
        <v>48</v>
      </c>
      <c r="P135" s="109" t="s">
        <v>149</v>
      </c>
      <c r="Q135" s="109" t="s">
        <v>48</v>
      </c>
      <c r="R135" s="109" t="s">
        <v>150</v>
      </c>
      <c r="S135" s="109" t="s">
        <v>48</v>
      </c>
      <c r="T135" s="109" t="s">
        <v>151</v>
      </c>
      <c r="U135" s="109" t="s">
        <v>48</v>
      </c>
      <c r="V135" s="109" t="s">
        <v>152</v>
      </c>
      <c r="W135" s="109" t="s">
        <v>50</v>
      </c>
      <c r="X135" s="109" t="s">
        <v>48</v>
      </c>
      <c r="Y135" s="109" t="s">
        <v>153</v>
      </c>
      <c r="Z135" s="109" t="s">
        <v>48</v>
      </c>
      <c r="AA135" s="110" t="s">
        <v>154</v>
      </c>
    </row>
    <row r="136" spans="1:27" s="20" customFormat="1" ht="34.15" customHeight="1" x14ac:dyDescent="0.2">
      <c r="A136" s="137"/>
      <c r="B136" s="138"/>
      <c r="C136" s="80" t="s">
        <v>43</v>
      </c>
      <c r="D136" s="80" t="s">
        <v>42</v>
      </c>
      <c r="E136" s="80" t="s">
        <v>44</v>
      </c>
      <c r="F136" s="80" t="s">
        <v>45</v>
      </c>
      <c r="G136" s="80" t="s">
        <v>43</v>
      </c>
      <c r="H136" s="80" t="s">
        <v>42</v>
      </c>
      <c r="I136" s="80" t="s">
        <v>43</v>
      </c>
      <c r="J136" s="80" t="s">
        <v>42</v>
      </c>
      <c r="K136" s="80" t="s">
        <v>43</v>
      </c>
      <c r="L136" s="80" t="s">
        <v>42</v>
      </c>
      <c r="M136" s="80" t="s">
        <v>43</v>
      </c>
      <c r="N136" s="80" t="s">
        <v>42</v>
      </c>
      <c r="O136" s="80" t="s">
        <v>43</v>
      </c>
      <c r="P136" s="80" t="s">
        <v>42</v>
      </c>
      <c r="Q136" s="80" t="s">
        <v>43</v>
      </c>
      <c r="R136" s="80" t="s">
        <v>42</v>
      </c>
      <c r="S136" s="80" t="s">
        <v>43</v>
      </c>
      <c r="T136" s="80" t="s">
        <v>42</v>
      </c>
      <c r="U136" s="80" t="s">
        <v>43</v>
      </c>
      <c r="V136" s="80" t="s">
        <v>42</v>
      </c>
      <c r="W136" s="80" t="s">
        <v>1</v>
      </c>
      <c r="X136" s="80" t="s">
        <v>43</v>
      </c>
      <c r="Y136" s="80" t="s">
        <v>42</v>
      </c>
      <c r="Z136" s="80" t="s">
        <v>43</v>
      </c>
      <c r="AA136" s="51" t="s">
        <v>42</v>
      </c>
    </row>
    <row r="137" spans="1:27" s="6" customFormat="1" x14ac:dyDescent="0.2">
      <c r="A137" s="79" t="s">
        <v>96</v>
      </c>
      <c r="B137" s="56" t="s">
        <v>3</v>
      </c>
      <c r="C137" s="28">
        <v>358</v>
      </c>
      <c r="D137" s="28">
        <v>3286450</v>
      </c>
      <c r="E137" s="28">
        <v>134</v>
      </c>
      <c r="F137" s="28">
        <v>1034668</v>
      </c>
      <c r="G137" s="28">
        <v>1321</v>
      </c>
      <c r="H137" s="28">
        <v>14203250</v>
      </c>
      <c r="I137" s="28">
        <v>7368</v>
      </c>
      <c r="J137" s="28">
        <v>18532870</v>
      </c>
      <c r="K137" s="28">
        <v>121</v>
      </c>
      <c r="L137" s="28">
        <v>90750</v>
      </c>
      <c r="M137" s="28">
        <v>44</v>
      </c>
      <c r="N137" s="29">
        <v>3162723</v>
      </c>
      <c r="O137" s="29">
        <v>809</v>
      </c>
      <c r="P137" s="29">
        <v>17943882</v>
      </c>
      <c r="Q137" s="29">
        <v>0</v>
      </c>
      <c r="R137" s="29">
        <v>0</v>
      </c>
      <c r="S137" s="29">
        <v>97</v>
      </c>
      <c r="T137" s="29">
        <v>1313300</v>
      </c>
      <c r="U137" s="29">
        <v>57154</v>
      </c>
      <c r="V137" s="30">
        <v>48260258</v>
      </c>
      <c r="W137" s="30">
        <v>179922</v>
      </c>
      <c r="X137" s="30">
        <v>318040</v>
      </c>
      <c r="Y137" s="29">
        <v>190977097</v>
      </c>
      <c r="Z137" s="29">
        <v>0</v>
      </c>
      <c r="AA137" s="29">
        <v>0</v>
      </c>
    </row>
    <row r="138" spans="1:27" s="6" customFormat="1" x14ac:dyDescent="0.2">
      <c r="A138" s="8" t="s">
        <v>84</v>
      </c>
      <c r="B138" s="57" t="s">
        <v>85</v>
      </c>
      <c r="C138" s="75">
        <v>0</v>
      </c>
      <c r="D138" s="75">
        <v>0</v>
      </c>
      <c r="E138" s="75">
        <v>0</v>
      </c>
      <c r="F138" s="75">
        <v>0</v>
      </c>
      <c r="G138" s="75">
        <v>0</v>
      </c>
      <c r="H138" s="75">
        <v>0</v>
      </c>
      <c r="I138" s="75">
        <v>0</v>
      </c>
      <c r="J138" s="75">
        <v>0</v>
      </c>
      <c r="K138" s="75">
        <v>0</v>
      </c>
      <c r="L138" s="75">
        <v>0</v>
      </c>
      <c r="M138" s="75">
        <v>0</v>
      </c>
      <c r="N138" s="76">
        <v>0</v>
      </c>
      <c r="O138" s="76">
        <v>48</v>
      </c>
      <c r="P138" s="76">
        <v>1366700</v>
      </c>
      <c r="Q138" s="76">
        <v>0</v>
      </c>
      <c r="R138" s="76">
        <v>0</v>
      </c>
      <c r="S138" s="76">
        <v>21</v>
      </c>
      <c r="T138" s="76">
        <v>428400</v>
      </c>
      <c r="U138" s="76">
        <v>0</v>
      </c>
      <c r="V138" s="77">
        <v>0</v>
      </c>
      <c r="W138" s="77">
        <v>19558</v>
      </c>
      <c r="X138" s="77">
        <v>42096</v>
      </c>
      <c r="Y138" s="76">
        <v>15523151</v>
      </c>
      <c r="Z138" s="76">
        <v>0</v>
      </c>
      <c r="AA138" s="76">
        <v>0</v>
      </c>
    </row>
    <row r="139" spans="1:27" s="6" customFormat="1" x14ac:dyDescent="0.2">
      <c r="A139" s="8" t="s">
        <v>86</v>
      </c>
      <c r="B139" s="57" t="s">
        <v>87</v>
      </c>
      <c r="C139" s="75">
        <v>11</v>
      </c>
      <c r="D139" s="75">
        <v>11000</v>
      </c>
      <c r="E139" s="75">
        <v>0</v>
      </c>
      <c r="F139" s="75">
        <v>0</v>
      </c>
      <c r="G139" s="75">
        <v>0</v>
      </c>
      <c r="H139" s="75">
        <v>0</v>
      </c>
      <c r="I139" s="75">
        <v>0</v>
      </c>
      <c r="J139" s="75">
        <v>0</v>
      </c>
      <c r="K139" s="75">
        <v>121</v>
      </c>
      <c r="L139" s="75">
        <v>90750</v>
      </c>
      <c r="M139" s="75">
        <v>18</v>
      </c>
      <c r="N139" s="76">
        <v>1537390</v>
      </c>
      <c r="O139" s="76">
        <v>137</v>
      </c>
      <c r="P139" s="76">
        <v>3031000</v>
      </c>
      <c r="Q139" s="76">
        <v>0</v>
      </c>
      <c r="R139" s="76">
        <v>0</v>
      </c>
      <c r="S139" s="76">
        <v>1</v>
      </c>
      <c r="T139" s="76">
        <v>16500</v>
      </c>
      <c r="U139" s="76">
        <v>6242</v>
      </c>
      <c r="V139" s="77">
        <v>6477000</v>
      </c>
      <c r="W139" s="77">
        <v>20205</v>
      </c>
      <c r="X139" s="77">
        <v>20205</v>
      </c>
      <c r="Y139" s="76">
        <v>35557500</v>
      </c>
      <c r="Z139" s="76">
        <v>0</v>
      </c>
      <c r="AA139" s="76">
        <v>0</v>
      </c>
    </row>
    <row r="140" spans="1:27" s="6" customFormat="1" x14ac:dyDescent="0.2">
      <c r="A140" s="8" t="s">
        <v>195</v>
      </c>
      <c r="B140" s="57" t="s">
        <v>88</v>
      </c>
      <c r="C140" s="75">
        <v>41</v>
      </c>
      <c r="D140" s="75">
        <v>404850</v>
      </c>
      <c r="E140" s="75">
        <v>0</v>
      </c>
      <c r="F140" s="75">
        <v>0</v>
      </c>
      <c r="G140" s="75">
        <v>0</v>
      </c>
      <c r="H140" s="75">
        <v>0</v>
      </c>
      <c r="I140" s="75">
        <v>0</v>
      </c>
      <c r="J140" s="75">
        <v>0</v>
      </c>
      <c r="K140" s="75">
        <v>0</v>
      </c>
      <c r="L140" s="75">
        <v>0</v>
      </c>
      <c r="M140" s="75">
        <v>0</v>
      </c>
      <c r="N140" s="76">
        <v>0</v>
      </c>
      <c r="O140" s="76">
        <v>0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7">
        <v>0</v>
      </c>
      <c r="W140" s="77">
        <v>9585</v>
      </c>
      <c r="X140" s="77">
        <v>9585</v>
      </c>
      <c r="Y140" s="76">
        <v>19168500</v>
      </c>
      <c r="Z140" s="76">
        <v>0</v>
      </c>
      <c r="AA140" s="76">
        <v>0</v>
      </c>
    </row>
    <row r="141" spans="1:27" s="6" customFormat="1" x14ac:dyDescent="0.2">
      <c r="A141" s="8" t="s">
        <v>196</v>
      </c>
      <c r="B141" s="57" t="s">
        <v>89</v>
      </c>
      <c r="C141" s="75">
        <v>110</v>
      </c>
      <c r="D141" s="75">
        <v>1903600</v>
      </c>
      <c r="E141" s="75">
        <v>0</v>
      </c>
      <c r="F141" s="75">
        <v>0</v>
      </c>
      <c r="G141" s="75">
        <v>0</v>
      </c>
      <c r="H141" s="75">
        <v>0</v>
      </c>
      <c r="I141" s="75">
        <v>4834</v>
      </c>
      <c r="J141" s="75">
        <v>14520100</v>
      </c>
      <c r="K141" s="75">
        <v>0</v>
      </c>
      <c r="L141" s="75">
        <v>0</v>
      </c>
      <c r="M141" s="75">
        <v>0</v>
      </c>
      <c r="N141" s="76">
        <v>0</v>
      </c>
      <c r="O141" s="76">
        <v>158</v>
      </c>
      <c r="P141" s="76">
        <v>4677782</v>
      </c>
      <c r="Q141" s="76">
        <v>0</v>
      </c>
      <c r="R141" s="76">
        <v>0</v>
      </c>
      <c r="S141" s="76">
        <v>57</v>
      </c>
      <c r="T141" s="76">
        <v>581400</v>
      </c>
      <c r="U141" s="76">
        <v>13475</v>
      </c>
      <c r="V141" s="77">
        <v>41188000</v>
      </c>
      <c r="W141" s="77">
        <v>19228</v>
      </c>
      <c r="X141" s="77">
        <v>19228</v>
      </c>
      <c r="Y141" s="76">
        <v>28893000</v>
      </c>
      <c r="Z141" s="76">
        <v>0</v>
      </c>
      <c r="AA141" s="76">
        <v>0</v>
      </c>
    </row>
    <row r="142" spans="1:27" s="6" customFormat="1" x14ac:dyDescent="0.2">
      <c r="A142" s="8" t="s">
        <v>90</v>
      </c>
      <c r="B142" s="57" t="s">
        <v>91</v>
      </c>
      <c r="C142" s="75">
        <v>1</v>
      </c>
      <c r="D142" s="75">
        <v>2000</v>
      </c>
      <c r="E142" s="75">
        <v>43</v>
      </c>
      <c r="F142" s="75">
        <v>386300</v>
      </c>
      <c r="G142" s="75">
        <v>0</v>
      </c>
      <c r="H142" s="75">
        <v>0</v>
      </c>
      <c r="I142" s="75">
        <v>1412</v>
      </c>
      <c r="J142" s="75">
        <v>1124774</v>
      </c>
      <c r="K142" s="75">
        <v>0</v>
      </c>
      <c r="L142" s="75">
        <v>0</v>
      </c>
      <c r="M142" s="75">
        <v>6</v>
      </c>
      <c r="N142" s="76">
        <v>367000</v>
      </c>
      <c r="O142" s="76">
        <v>28</v>
      </c>
      <c r="P142" s="76">
        <v>560000</v>
      </c>
      <c r="Q142" s="76">
        <v>0</v>
      </c>
      <c r="R142" s="76">
        <v>0</v>
      </c>
      <c r="S142" s="76">
        <v>0</v>
      </c>
      <c r="T142" s="76">
        <v>0</v>
      </c>
      <c r="U142" s="76">
        <v>0</v>
      </c>
      <c r="V142" s="77">
        <v>0</v>
      </c>
      <c r="W142" s="77">
        <v>63891</v>
      </c>
      <c r="X142" s="77">
        <v>131166</v>
      </c>
      <c r="Y142" s="76">
        <v>39053884</v>
      </c>
      <c r="Z142" s="76">
        <v>0</v>
      </c>
      <c r="AA142" s="76">
        <v>0</v>
      </c>
    </row>
    <row r="143" spans="1:27" s="6" customFormat="1" x14ac:dyDescent="0.2">
      <c r="A143" s="8" t="s">
        <v>92</v>
      </c>
      <c r="B143" s="57" t="s">
        <v>93</v>
      </c>
      <c r="C143" s="75">
        <v>9</v>
      </c>
      <c r="D143" s="75">
        <v>45000</v>
      </c>
      <c r="E143" s="75">
        <v>66</v>
      </c>
      <c r="F143" s="75">
        <v>603368</v>
      </c>
      <c r="G143" s="75">
        <v>22</v>
      </c>
      <c r="H143" s="75">
        <v>250250</v>
      </c>
      <c r="I143" s="75">
        <v>698</v>
      </c>
      <c r="J143" s="75">
        <v>1921230</v>
      </c>
      <c r="K143" s="75">
        <v>0</v>
      </c>
      <c r="L143" s="75">
        <v>0</v>
      </c>
      <c r="M143" s="75">
        <v>0</v>
      </c>
      <c r="N143" s="76">
        <v>0</v>
      </c>
      <c r="O143" s="76">
        <v>46</v>
      </c>
      <c r="P143" s="76">
        <v>920000</v>
      </c>
      <c r="Q143" s="76">
        <v>0</v>
      </c>
      <c r="R143" s="76">
        <v>0</v>
      </c>
      <c r="S143" s="76">
        <v>7</v>
      </c>
      <c r="T143" s="76">
        <v>170000</v>
      </c>
      <c r="U143" s="76">
        <v>37437</v>
      </c>
      <c r="V143" s="77">
        <v>595258</v>
      </c>
      <c r="W143" s="77">
        <v>3</v>
      </c>
      <c r="X143" s="77">
        <v>0</v>
      </c>
      <c r="Y143" s="76">
        <v>9000</v>
      </c>
      <c r="Z143" s="76">
        <v>0</v>
      </c>
      <c r="AA143" s="76">
        <v>0</v>
      </c>
    </row>
    <row r="144" spans="1:27" x14ac:dyDescent="0.2">
      <c r="A144" s="11" t="s">
        <v>51</v>
      </c>
      <c r="B144" s="57" t="s">
        <v>4</v>
      </c>
      <c r="C144" s="36">
        <v>0</v>
      </c>
      <c r="D144" s="36">
        <v>40000</v>
      </c>
      <c r="E144" s="36">
        <v>0</v>
      </c>
      <c r="F144" s="36">
        <v>0</v>
      </c>
      <c r="G144" s="36">
        <v>0</v>
      </c>
      <c r="H144" s="36">
        <v>0</v>
      </c>
      <c r="I144" s="36">
        <v>31</v>
      </c>
      <c r="J144" s="36">
        <v>44600</v>
      </c>
      <c r="K144" s="36">
        <v>0</v>
      </c>
      <c r="L144" s="36">
        <v>0</v>
      </c>
      <c r="M144" s="36">
        <v>2</v>
      </c>
      <c r="N144" s="37">
        <v>199855</v>
      </c>
      <c r="O144" s="37">
        <v>21</v>
      </c>
      <c r="P144" s="37">
        <v>325000</v>
      </c>
      <c r="Q144" s="37">
        <v>0</v>
      </c>
      <c r="R144" s="37">
        <v>0</v>
      </c>
      <c r="S144" s="37">
        <v>7</v>
      </c>
      <c r="T144" s="37">
        <v>77000</v>
      </c>
      <c r="U144" s="37">
        <v>0</v>
      </c>
      <c r="V144" s="38">
        <v>0</v>
      </c>
      <c r="W144" s="38">
        <v>11</v>
      </c>
      <c r="X144" s="38">
        <v>11</v>
      </c>
      <c r="Y144" s="37">
        <v>11000</v>
      </c>
      <c r="Z144" s="37">
        <v>0</v>
      </c>
      <c r="AA144" s="37">
        <v>0</v>
      </c>
    </row>
    <row r="145" spans="1:27" x14ac:dyDescent="0.2">
      <c r="A145" s="11" t="s">
        <v>52</v>
      </c>
      <c r="B145" s="57" t="s">
        <v>5</v>
      </c>
      <c r="C145" s="36">
        <v>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23</v>
      </c>
      <c r="J145" s="36">
        <v>159666</v>
      </c>
      <c r="K145" s="36">
        <v>0</v>
      </c>
      <c r="L145" s="36">
        <v>0</v>
      </c>
      <c r="M145" s="36">
        <v>0</v>
      </c>
      <c r="N145" s="37">
        <v>0</v>
      </c>
      <c r="O145" s="37">
        <v>16</v>
      </c>
      <c r="P145" s="37">
        <v>335400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8">
        <v>0</v>
      </c>
      <c r="W145" s="38">
        <v>1572</v>
      </c>
      <c r="X145" s="38">
        <v>1572</v>
      </c>
      <c r="Y145" s="37">
        <v>1573000</v>
      </c>
      <c r="Z145" s="37">
        <v>0</v>
      </c>
      <c r="AA145" s="37">
        <v>0</v>
      </c>
    </row>
    <row r="146" spans="1:27" x14ac:dyDescent="0.2">
      <c r="A146" s="11" t="s">
        <v>53</v>
      </c>
      <c r="B146" s="57" t="s">
        <v>6</v>
      </c>
      <c r="C146" s="36">
        <v>7</v>
      </c>
      <c r="D146" s="36">
        <v>35000</v>
      </c>
      <c r="E146" s="36">
        <v>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7">
        <v>0</v>
      </c>
      <c r="O146" s="37">
        <v>34</v>
      </c>
      <c r="P146" s="37">
        <v>695000</v>
      </c>
      <c r="Q146" s="37">
        <v>0</v>
      </c>
      <c r="R146" s="37">
        <v>0</v>
      </c>
      <c r="S146" s="37">
        <v>0</v>
      </c>
      <c r="T146" s="37">
        <v>0</v>
      </c>
      <c r="U146" s="37">
        <v>0</v>
      </c>
      <c r="V146" s="38">
        <v>0</v>
      </c>
      <c r="W146" s="38">
        <v>2761</v>
      </c>
      <c r="X146" s="38">
        <v>4930</v>
      </c>
      <c r="Y146" s="37">
        <v>2610612</v>
      </c>
      <c r="Z146" s="37">
        <v>0</v>
      </c>
      <c r="AA146" s="37">
        <v>0</v>
      </c>
    </row>
    <row r="147" spans="1:27" x14ac:dyDescent="0.2">
      <c r="A147" s="11" t="s">
        <v>54</v>
      </c>
      <c r="B147" s="57" t="s">
        <v>7</v>
      </c>
      <c r="C147" s="36">
        <v>79</v>
      </c>
      <c r="D147" s="36">
        <v>158000</v>
      </c>
      <c r="E147" s="36">
        <v>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1</v>
      </c>
      <c r="N147" s="37">
        <v>30000</v>
      </c>
      <c r="O147" s="37">
        <v>37</v>
      </c>
      <c r="P147" s="37">
        <v>740000</v>
      </c>
      <c r="Q147" s="37">
        <v>0</v>
      </c>
      <c r="R147" s="37">
        <v>0</v>
      </c>
      <c r="S147" s="37">
        <v>0</v>
      </c>
      <c r="T147" s="37">
        <v>0</v>
      </c>
      <c r="U147" s="37">
        <v>0</v>
      </c>
      <c r="V147" s="38">
        <v>0</v>
      </c>
      <c r="W147" s="38">
        <v>5657</v>
      </c>
      <c r="X147" s="38">
        <v>5657</v>
      </c>
      <c r="Y147" s="37">
        <v>5657000</v>
      </c>
      <c r="Z147" s="37">
        <v>0</v>
      </c>
      <c r="AA147" s="37">
        <v>0</v>
      </c>
    </row>
    <row r="148" spans="1:27" x14ac:dyDescent="0.2">
      <c r="A148" s="11" t="s">
        <v>55</v>
      </c>
      <c r="B148" s="57" t="s">
        <v>8</v>
      </c>
      <c r="C148" s="36">
        <v>8</v>
      </c>
      <c r="D148" s="36">
        <v>80000</v>
      </c>
      <c r="E148" s="36">
        <v>0</v>
      </c>
      <c r="F148" s="36">
        <v>0</v>
      </c>
      <c r="G148" s="36">
        <v>0</v>
      </c>
      <c r="H148" s="36">
        <v>0</v>
      </c>
      <c r="I148" s="36">
        <v>106</v>
      </c>
      <c r="J148" s="36">
        <v>53000</v>
      </c>
      <c r="K148" s="36">
        <v>0</v>
      </c>
      <c r="L148" s="36">
        <v>0</v>
      </c>
      <c r="M148" s="36">
        <v>0</v>
      </c>
      <c r="N148" s="37">
        <v>0</v>
      </c>
      <c r="O148" s="37">
        <v>58</v>
      </c>
      <c r="P148" s="37">
        <v>1740000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8">
        <v>0</v>
      </c>
      <c r="W148" s="38">
        <v>1578</v>
      </c>
      <c r="X148" s="38">
        <v>1578</v>
      </c>
      <c r="Y148" s="37">
        <v>1041800</v>
      </c>
      <c r="Z148" s="37">
        <v>0</v>
      </c>
      <c r="AA148" s="37">
        <v>0</v>
      </c>
    </row>
    <row r="149" spans="1:27" x14ac:dyDescent="0.2">
      <c r="A149" s="11" t="s">
        <v>56</v>
      </c>
      <c r="B149" s="57" t="s">
        <v>9</v>
      </c>
      <c r="C149" s="36">
        <v>10</v>
      </c>
      <c r="D149" s="36">
        <v>50000</v>
      </c>
      <c r="E149" s="36">
        <v>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3</v>
      </c>
      <c r="N149" s="37">
        <v>299978</v>
      </c>
      <c r="O149" s="37">
        <v>44</v>
      </c>
      <c r="P149" s="37">
        <v>570000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8">
        <v>0</v>
      </c>
      <c r="W149" s="38">
        <v>4651</v>
      </c>
      <c r="X149" s="38">
        <v>9791</v>
      </c>
      <c r="Y149" s="37">
        <v>6288800</v>
      </c>
      <c r="Z149" s="37">
        <v>0</v>
      </c>
      <c r="AA149" s="37">
        <v>0</v>
      </c>
    </row>
    <row r="150" spans="1:27" x14ac:dyDescent="0.2">
      <c r="A150" s="11" t="s">
        <v>57</v>
      </c>
      <c r="B150" s="57" t="s">
        <v>10</v>
      </c>
      <c r="C150" s="36">
        <v>4</v>
      </c>
      <c r="D150" s="36">
        <v>24000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7">
        <v>0</v>
      </c>
      <c r="O150" s="37">
        <v>30</v>
      </c>
      <c r="P150" s="37">
        <v>318000</v>
      </c>
      <c r="Q150" s="37">
        <v>0</v>
      </c>
      <c r="R150" s="37">
        <v>0</v>
      </c>
      <c r="S150" s="37">
        <v>0</v>
      </c>
      <c r="T150" s="37">
        <v>0</v>
      </c>
      <c r="U150" s="37">
        <v>0</v>
      </c>
      <c r="V150" s="38">
        <v>0</v>
      </c>
      <c r="W150" s="38">
        <v>0</v>
      </c>
      <c r="X150" s="38">
        <v>0</v>
      </c>
      <c r="Y150" s="37">
        <v>0</v>
      </c>
      <c r="Z150" s="37">
        <v>0</v>
      </c>
      <c r="AA150" s="37">
        <v>0</v>
      </c>
    </row>
    <row r="151" spans="1:27" x14ac:dyDescent="0.2">
      <c r="A151" s="11" t="s">
        <v>58</v>
      </c>
      <c r="B151" s="57" t="s">
        <v>11</v>
      </c>
      <c r="C151" s="36">
        <v>13</v>
      </c>
      <c r="D151" s="36">
        <v>65000</v>
      </c>
      <c r="E151" s="36">
        <v>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5</v>
      </c>
      <c r="N151" s="37">
        <v>14000</v>
      </c>
      <c r="O151" s="37">
        <v>48</v>
      </c>
      <c r="P151" s="37">
        <v>396000</v>
      </c>
      <c r="Q151" s="37">
        <v>0</v>
      </c>
      <c r="R151" s="37">
        <v>0</v>
      </c>
      <c r="S151" s="37">
        <v>2</v>
      </c>
      <c r="T151" s="37">
        <v>20000</v>
      </c>
      <c r="U151" s="37">
        <v>0</v>
      </c>
      <c r="V151" s="38">
        <v>0</v>
      </c>
      <c r="W151" s="38">
        <v>13235</v>
      </c>
      <c r="X151" s="38">
        <v>34075</v>
      </c>
      <c r="Y151" s="37">
        <v>2396060</v>
      </c>
      <c r="Z151" s="37">
        <v>0</v>
      </c>
      <c r="AA151" s="37">
        <v>0</v>
      </c>
    </row>
    <row r="152" spans="1:27" x14ac:dyDescent="0.2">
      <c r="A152" s="11" t="s">
        <v>59</v>
      </c>
      <c r="B152" s="57" t="s">
        <v>12</v>
      </c>
      <c r="C152" s="36">
        <v>20</v>
      </c>
      <c r="D152" s="36">
        <v>100000</v>
      </c>
      <c r="E152" s="36">
        <v>0</v>
      </c>
      <c r="F152" s="36">
        <v>0</v>
      </c>
      <c r="G152" s="36">
        <v>0</v>
      </c>
      <c r="H152" s="36">
        <v>0</v>
      </c>
      <c r="I152" s="36">
        <v>185</v>
      </c>
      <c r="J152" s="36">
        <v>472500</v>
      </c>
      <c r="K152" s="36">
        <v>0</v>
      </c>
      <c r="L152" s="36">
        <v>0</v>
      </c>
      <c r="M152" s="36">
        <v>6</v>
      </c>
      <c r="N152" s="37">
        <v>547000</v>
      </c>
      <c r="O152" s="37">
        <v>6</v>
      </c>
      <c r="P152" s="37">
        <v>120000</v>
      </c>
      <c r="Q152" s="37">
        <v>0</v>
      </c>
      <c r="R152" s="37">
        <v>0</v>
      </c>
      <c r="S152" s="37">
        <v>0</v>
      </c>
      <c r="T152" s="37">
        <v>0</v>
      </c>
      <c r="U152" s="37">
        <v>0</v>
      </c>
      <c r="V152" s="38">
        <v>0</v>
      </c>
      <c r="W152" s="38">
        <v>0</v>
      </c>
      <c r="X152" s="38">
        <v>0</v>
      </c>
      <c r="Y152" s="37">
        <v>0</v>
      </c>
      <c r="Z152" s="37">
        <v>0</v>
      </c>
      <c r="AA152" s="37">
        <v>0</v>
      </c>
    </row>
    <row r="153" spans="1:27" x14ac:dyDescent="0.2">
      <c r="A153" s="11" t="s">
        <v>60</v>
      </c>
      <c r="B153" s="57" t="s">
        <v>13</v>
      </c>
      <c r="C153" s="36">
        <v>32</v>
      </c>
      <c r="D153" s="36">
        <v>160000</v>
      </c>
      <c r="E153" s="36">
        <v>0</v>
      </c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7">
        <v>36</v>
      </c>
      <c r="P153" s="37">
        <v>720000</v>
      </c>
      <c r="Q153" s="37">
        <v>0</v>
      </c>
      <c r="R153" s="37">
        <v>0</v>
      </c>
      <c r="S153" s="37">
        <v>0</v>
      </c>
      <c r="T153" s="37">
        <v>0</v>
      </c>
      <c r="U153" s="37">
        <v>0</v>
      </c>
      <c r="V153" s="38">
        <v>0</v>
      </c>
      <c r="W153" s="38">
        <v>3348</v>
      </c>
      <c r="X153" s="38">
        <v>3348</v>
      </c>
      <c r="Y153" s="37">
        <v>2678800</v>
      </c>
      <c r="Z153" s="37">
        <v>0</v>
      </c>
      <c r="AA153" s="37">
        <v>0</v>
      </c>
    </row>
    <row r="154" spans="1:27" x14ac:dyDescent="0.2">
      <c r="A154" s="11" t="s">
        <v>61</v>
      </c>
      <c r="B154" s="57" t="s">
        <v>14</v>
      </c>
      <c r="C154" s="36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3</v>
      </c>
      <c r="N154" s="37">
        <v>167500</v>
      </c>
      <c r="O154" s="37">
        <v>0</v>
      </c>
      <c r="P154" s="37">
        <v>0</v>
      </c>
      <c r="Q154" s="37">
        <v>0</v>
      </c>
      <c r="R154" s="37">
        <v>0</v>
      </c>
      <c r="S154" s="37">
        <v>2</v>
      </c>
      <c r="T154" s="37">
        <v>20000</v>
      </c>
      <c r="U154" s="37">
        <v>0</v>
      </c>
      <c r="V154" s="38">
        <v>0</v>
      </c>
      <c r="W154" s="38">
        <v>0</v>
      </c>
      <c r="X154" s="38">
        <v>0</v>
      </c>
      <c r="Y154" s="37">
        <v>0</v>
      </c>
      <c r="Z154" s="37">
        <v>0</v>
      </c>
      <c r="AA154" s="37">
        <v>0</v>
      </c>
    </row>
    <row r="155" spans="1:27" x14ac:dyDescent="0.2">
      <c r="A155" s="11" t="s">
        <v>62</v>
      </c>
      <c r="B155" s="57" t="s">
        <v>15</v>
      </c>
      <c r="C155" s="36">
        <v>1</v>
      </c>
      <c r="D155" s="36">
        <v>10000</v>
      </c>
      <c r="E155" s="36">
        <v>2</v>
      </c>
      <c r="F155" s="36">
        <v>10500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7">
        <v>0</v>
      </c>
      <c r="O155" s="37">
        <v>28</v>
      </c>
      <c r="P155" s="37">
        <v>700000</v>
      </c>
      <c r="Q155" s="37">
        <v>0</v>
      </c>
      <c r="R155" s="37">
        <v>0</v>
      </c>
      <c r="S155" s="37">
        <v>0</v>
      </c>
      <c r="T155" s="37">
        <v>0</v>
      </c>
      <c r="U155" s="37">
        <v>0</v>
      </c>
      <c r="V155" s="38">
        <v>0</v>
      </c>
      <c r="W155" s="38">
        <v>6631</v>
      </c>
      <c r="X155" s="38">
        <v>6852</v>
      </c>
      <c r="Y155" s="37">
        <v>14644800</v>
      </c>
      <c r="Z155" s="37">
        <v>0</v>
      </c>
      <c r="AA155" s="37">
        <v>0</v>
      </c>
    </row>
    <row r="156" spans="1:27" x14ac:dyDescent="0.2">
      <c r="A156" s="11" t="s">
        <v>63</v>
      </c>
      <c r="B156" s="57" t="s">
        <v>16</v>
      </c>
      <c r="C156" s="36">
        <v>9</v>
      </c>
      <c r="D156" s="36">
        <v>180000</v>
      </c>
      <c r="E156" s="36">
        <v>23</v>
      </c>
      <c r="F156" s="36">
        <v>34500</v>
      </c>
      <c r="G156" s="36">
        <v>1299</v>
      </c>
      <c r="H156" s="36">
        <v>13953000</v>
      </c>
      <c r="I156" s="36">
        <v>79</v>
      </c>
      <c r="J156" s="36">
        <v>237000</v>
      </c>
      <c r="K156" s="36">
        <v>0</v>
      </c>
      <c r="L156" s="36">
        <v>0</v>
      </c>
      <c r="M156" s="36">
        <v>0</v>
      </c>
      <c r="N156" s="37">
        <v>0</v>
      </c>
      <c r="O156" s="37">
        <v>21</v>
      </c>
      <c r="P156" s="37">
        <v>630000</v>
      </c>
      <c r="Q156" s="37">
        <v>0</v>
      </c>
      <c r="R156" s="37">
        <v>0</v>
      </c>
      <c r="S156" s="37">
        <v>0</v>
      </c>
      <c r="T156" s="37">
        <v>0</v>
      </c>
      <c r="U156" s="37">
        <v>0</v>
      </c>
      <c r="V156" s="38">
        <v>0</v>
      </c>
      <c r="W156" s="38">
        <v>2665</v>
      </c>
      <c r="X156" s="38">
        <v>16089</v>
      </c>
      <c r="Y156" s="37">
        <v>1435000</v>
      </c>
      <c r="Z156" s="37">
        <v>0</v>
      </c>
      <c r="AA156" s="37">
        <v>0</v>
      </c>
    </row>
    <row r="157" spans="1:27" x14ac:dyDescent="0.2">
      <c r="A157" s="11" t="s">
        <v>208</v>
      </c>
      <c r="B157" s="57" t="s">
        <v>17</v>
      </c>
      <c r="C157" s="36">
        <v>3</v>
      </c>
      <c r="D157" s="36">
        <v>18000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7">
        <v>0</v>
      </c>
      <c r="O157" s="37">
        <v>13</v>
      </c>
      <c r="P157" s="37">
        <v>99000</v>
      </c>
      <c r="Q157" s="37">
        <v>0</v>
      </c>
      <c r="R157" s="37">
        <v>0</v>
      </c>
      <c r="S157" s="37">
        <v>0</v>
      </c>
      <c r="T157" s="37">
        <v>0</v>
      </c>
      <c r="U157" s="37">
        <v>0</v>
      </c>
      <c r="V157" s="38">
        <v>0</v>
      </c>
      <c r="W157" s="38">
        <v>5099</v>
      </c>
      <c r="X157" s="38">
        <v>11613</v>
      </c>
      <c r="Y157" s="37">
        <v>13716690</v>
      </c>
      <c r="Z157" s="37">
        <v>0</v>
      </c>
      <c r="AA157" s="37">
        <v>0</v>
      </c>
    </row>
    <row r="158" spans="1:27" x14ac:dyDescent="0.2">
      <c r="A158" s="11" t="s">
        <v>65</v>
      </c>
      <c r="B158" s="57" t="s">
        <v>18</v>
      </c>
      <c r="C158" s="36">
        <v>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7">
        <v>0</v>
      </c>
      <c r="O158" s="37">
        <v>0</v>
      </c>
      <c r="P158" s="37">
        <v>0</v>
      </c>
      <c r="Q158" s="36">
        <v>0</v>
      </c>
      <c r="R158" s="36">
        <v>0</v>
      </c>
      <c r="S158" s="37">
        <v>0</v>
      </c>
      <c r="T158" s="37">
        <v>0</v>
      </c>
      <c r="U158" s="37">
        <v>0</v>
      </c>
      <c r="V158" s="38">
        <v>0</v>
      </c>
      <c r="W158" s="38">
        <v>177</v>
      </c>
      <c r="X158" s="38">
        <v>177</v>
      </c>
      <c r="Y158" s="37">
        <v>551000</v>
      </c>
      <c r="Z158" s="37">
        <v>0</v>
      </c>
      <c r="AA158" s="37">
        <v>0</v>
      </c>
    </row>
    <row r="159" spans="1:27" x14ac:dyDescent="0.2">
      <c r="A159" s="12" t="s">
        <v>66</v>
      </c>
      <c r="B159" s="58" t="s">
        <v>19</v>
      </c>
      <c r="C159" s="39">
        <v>0</v>
      </c>
      <c r="D159" s="39">
        <v>0</v>
      </c>
      <c r="E159" s="39">
        <v>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40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1">
        <v>0</v>
      </c>
      <c r="W159" s="41">
        <v>67</v>
      </c>
      <c r="X159" s="41">
        <v>67</v>
      </c>
      <c r="Y159" s="40">
        <v>167500</v>
      </c>
      <c r="Z159" s="40">
        <v>0</v>
      </c>
      <c r="AA159" s="40">
        <v>0</v>
      </c>
    </row>
    <row r="160" spans="1:27" x14ac:dyDescent="0.2">
      <c r="A160" s="59" t="s">
        <v>181</v>
      </c>
      <c r="C160" s="48"/>
      <c r="D160" s="48"/>
    </row>
    <row r="161" spans="1:1" x14ac:dyDescent="0.2">
      <c r="A161" t="s">
        <v>0</v>
      </c>
    </row>
  </sheetData>
  <mergeCells count="70">
    <mergeCell ref="C36:D36"/>
    <mergeCell ref="E36:F36"/>
    <mergeCell ref="G36:H36"/>
    <mergeCell ref="A1:Q1"/>
    <mergeCell ref="A5:B7"/>
    <mergeCell ref="C5:D5"/>
    <mergeCell ref="E5:F5"/>
    <mergeCell ref="G5:H5"/>
    <mergeCell ref="I5:J5"/>
    <mergeCell ref="Q5:R5"/>
    <mergeCell ref="S5:T5"/>
    <mergeCell ref="U5:V5"/>
    <mergeCell ref="W5:Y5"/>
    <mergeCell ref="Z5:AA5"/>
    <mergeCell ref="A34:Q34"/>
    <mergeCell ref="K5:L5"/>
    <mergeCell ref="M5:N5"/>
    <mergeCell ref="O5:P5"/>
    <mergeCell ref="Z36:AA36"/>
    <mergeCell ref="A65:Q65"/>
    <mergeCell ref="A67:B69"/>
    <mergeCell ref="C67:D67"/>
    <mergeCell ref="E67:F67"/>
    <mergeCell ref="G67:H67"/>
    <mergeCell ref="I67:J67"/>
    <mergeCell ref="K67:L67"/>
    <mergeCell ref="K36:L36"/>
    <mergeCell ref="O67:P67"/>
    <mergeCell ref="Q67:R67"/>
    <mergeCell ref="S67:T67"/>
    <mergeCell ref="U67:V67"/>
    <mergeCell ref="W67:Y67"/>
    <mergeCell ref="M36:N36"/>
    <mergeCell ref="A36:B38"/>
    <mergeCell ref="W36:Y36"/>
    <mergeCell ref="S36:T36"/>
    <mergeCell ref="U36:V36"/>
    <mergeCell ref="E98:F98"/>
    <mergeCell ref="G98:H98"/>
    <mergeCell ref="I98:J98"/>
    <mergeCell ref="K98:L98"/>
    <mergeCell ref="M98:N98"/>
    <mergeCell ref="M67:N67"/>
    <mergeCell ref="Q98:R98"/>
    <mergeCell ref="S98:T98"/>
    <mergeCell ref="U98:V98"/>
    <mergeCell ref="W98:Y98"/>
    <mergeCell ref="I36:J36"/>
    <mergeCell ref="O36:P36"/>
    <mergeCell ref="Q36:R36"/>
    <mergeCell ref="Z98:AA98"/>
    <mergeCell ref="Z67:AA67"/>
    <mergeCell ref="A96:Q96"/>
    <mergeCell ref="A98:B100"/>
    <mergeCell ref="C98:D98"/>
    <mergeCell ref="O98:P98"/>
    <mergeCell ref="S134:T134"/>
    <mergeCell ref="U134:V134"/>
    <mergeCell ref="W134:Y134"/>
    <mergeCell ref="Z134:AA134"/>
    <mergeCell ref="G134:H134"/>
    <mergeCell ref="I134:J134"/>
    <mergeCell ref="K134:L134"/>
    <mergeCell ref="M134:N134"/>
    <mergeCell ref="O134:P134"/>
    <mergeCell ref="A132:Q132"/>
    <mergeCell ref="A134:B136"/>
    <mergeCell ref="C134:D134"/>
    <mergeCell ref="E134:F134"/>
    <mergeCell ref="Q134:R134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161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19.33203125" customWidth="1"/>
    <col min="3" max="3" width="14.83203125" style="42" hidden="1" customWidth="1"/>
    <col min="4" max="4" width="9.5" style="42" customWidth="1"/>
    <col min="5" max="5" width="14" style="42" customWidth="1"/>
    <col min="6" max="6" width="6.83203125" style="42" customWidth="1"/>
    <col min="7" max="7" width="11.5" style="42" customWidth="1"/>
    <col min="8" max="8" width="9.33203125" style="42" customWidth="1"/>
    <col min="9" max="9" width="12.83203125" style="42" customWidth="1"/>
    <col min="10" max="10" width="8.5" style="42" customWidth="1"/>
    <col min="11" max="11" width="13.1640625" style="42" customWidth="1"/>
    <col min="12" max="12" width="6.5" style="42" customWidth="1"/>
    <col min="13" max="13" width="10" style="42" customWidth="1"/>
    <col min="14" max="14" width="7.83203125" style="42" customWidth="1"/>
    <col min="15" max="15" width="12.5" style="42" customWidth="1"/>
    <col min="16" max="16" width="7.83203125" style="42" customWidth="1"/>
    <col min="17" max="17" width="13.5" style="42" customWidth="1"/>
    <col min="18" max="18" width="9.6640625" style="42" hidden="1" customWidth="1"/>
    <col min="19" max="19" width="12.83203125" style="42" hidden="1" customWidth="1"/>
    <col min="20" max="20" width="7.1640625" style="42" customWidth="1"/>
    <col min="21" max="21" width="11" style="42" customWidth="1"/>
    <col min="22" max="22" width="10.1640625" style="42" bestFit="1" customWidth="1"/>
    <col min="23" max="24" width="12.83203125" style="42" customWidth="1"/>
    <col min="25" max="25" width="10.5" style="42" customWidth="1"/>
    <col min="26" max="26" width="14.5" style="42" customWidth="1"/>
    <col min="27" max="27" width="9.6640625" style="42" bestFit="1" customWidth="1"/>
    <col min="28" max="28" width="12.83203125" style="42" bestFit="1" customWidth="1"/>
    <col min="29" max="29" width="18.5" hidden="1" customWidth="1"/>
    <col min="30" max="32" width="18.1640625" hidden="1" customWidth="1"/>
  </cols>
  <sheetData>
    <row r="1" spans="1:32" ht="18.75" x14ac:dyDescent="0.2">
      <c r="A1" s="132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32" ht="23.25" customHeight="1" x14ac:dyDescent="0.2">
      <c r="N2" s="43"/>
      <c r="O2" s="43"/>
      <c r="P2" s="43"/>
    </row>
    <row r="3" spans="1:32" s="60" customFormat="1" ht="10.5" customHeight="1" x14ac:dyDescent="0.2"/>
    <row r="4" spans="1:32" s="60" customFormat="1" ht="19.5" x14ac:dyDescent="0.2">
      <c r="A4" s="62" t="s">
        <v>79</v>
      </c>
      <c r="S4" s="63"/>
    </row>
    <row r="5" spans="1:32" s="8" customFormat="1" ht="37.15" customHeight="1" x14ac:dyDescent="0.2">
      <c r="A5" s="133" t="s">
        <v>193</v>
      </c>
      <c r="B5" s="134"/>
      <c r="C5" s="147" t="s">
        <v>194</v>
      </c>
      <c r="D5" s="139" t="s">
        <v>131</v>
      </c>
      <c r="E5" s="139"/>
      <c r="F5" s="139" t="s">
        <v>132</v>
      </c>
      <c r="G5" s="139"/>
      <c r="H5" s="139" t="s">
        <v>133</v>
      </c>
      <c r="I5" s="139"/>
      <c r="J5" s="139" t="s">
        <v>134</v>
      </c>
      <c r="K5" s="139"/>
      <c r="L5" s="139" t="s">
        <v>135</v>
      </c>
      <c r="M5" s="139"/>
      <c r="N5" s="139" t="s">
        <v>136</v>
      </c>
      <c r="O5" s="139"/>
      <c r="P5" s="139" t="s">
        <v>137</v>
      </c>
      <c r="Q5" s="139"/>
      <c r="R5" s="139" t="s">
        <v>138</v>
      </c>
      <c r="S5" s="139"/>
      <c r="T5" s="139" t="s">
        <v>139</v>
      </c>
      <c r="U5" s="139"/>
      <c r="V5" s="139" t="s">
        <v>140</v>
      </c>
      <c r="W5" s="139"/>
      <c r="X5" s="140" t="s">
        <v>141</v>
      </c>
      <c r="Y5" s="142"/>
      <c r="Z5" s="141"/>
      <c r="AA5" s="139" t="s">
        <v>142</v>
      </c>
      <c r="AB5" s="140"/>
      <c r="AC5" s="118" t="s">
        <v>201</v>
      </c>
      <c r="AD5" s="118" t="s">
        <v>202</v>
      </c>
      <c r="AE5" s="20" t="s">
        <v>203</v>
      </c>
      <c r="AF5" s="20" t="s">
        <v>204</v>
      </c>
    </row>
    <row r="6" spans="1:32" s="8" customFormat="1" ht="13.9" customHeight="1" x14ac:dyDescent="0.2">
      <c r="A6" s="135"/>
      <c r="B6" s="136"/>
      <c r="C6" s="148"/>
      <c r="D6" s="109" t="s">
        <v>47</v>
      </c>
      <c r="E6" s="109" t="s">
        <v>143</v>
      </c>
      <c r="F6" s="109" t="s">
        <v>49</v>
      </c>
      <c r="G6" s="109" t="s">
        <v>144</v>
      </c>
      <c r="H6" s="109" t="s">
        <v>48</v>
      </c>
      <c r="I6" s="109" t="s">
        <v>145</v>
      </c>
      <c r="J6" s="109" t="s">
        <v>48</v>
      </c>
      <c r="K6" s="109" t="s">
        <v>146</v>
      </c>
      <c r="L6" s="109" t="s">
        <v>48</v>
      </c>
      <c r="M6" s="109" t="s">
        <v>147</v>
      </c>
      <c r="N6" s="109" t="s">
        <v>48</v>
      </c>
      <c r="O6" s="109" t="s">
        <v>148</v>
      </c>
      <c r="P6" s="109" t="s">
        <v>48</v>
      </c>
      <c r="Q6" s="109" t="s">
        <v>149</v>
      </c>
      <c r="R6" s="109" t="s">
        <v>48</v>
      </c>
      <c r="S6" s="109" t="s">
        <v>150</v>
      </c>
      <c r="T6" s="109" t="s">
        <v>48</v>
      </c>
      <c r="U6" s="109" t="s">
        <v>151</v>
      </c>
      <c r="V6" s="109" t="s">
        <v>48</v>
      </c>
      <c r="W6" s="109" t="s">
        <v>152</v>
      </c>
      <c r="X6" s="109" t="s">
        <v>50</v>
      </c>
      <c r="Y6" s="109" t="s">
        <v>48</v>
      </c>
      <c r="Z6" s="109" t="s">
        <v>153</v>
      </c>
      <c r="AA6" s="109" t="s">
        <v>48</v>
      </c>
      <c r="AB6" s="110" t="s">
        <v>154</v>
      </c>
      <c r="AC6" s="61">
        <f t="shared" ref="AC6:AD30" si="0">D8+F8+H8+J8+L8+N8+P8+R8+T8+V8+Y8+AA8</f>
        <v>1657869</v>
      </c>
      <c r="AD6" s="61">
        <f t="shared" si="0"/>
        <v>1410908836</v>
      </c>
      <c r="AE6" s="61">
        <f t="shared" ref="AE6:AF30" si="1">AC6-H8-P8-Y8</f>
        <v>891501</v>
      </c>
      <c r="AF6" s="61">
        <f t="shared" si="1"/>
        <v>710672697</v>
      </c>
    </row>
    <row r="7" spans="1:32" s="20" customFormat="1" ht="34.15" customHeight="1" x14ac:dyDescent="0.2">
      <c r="A7" s="137"/>
      <c r="B7" s="138"/>
      <c r="C7" s="149"/>
      <c r="D7" s="80" t="s">
        <v>43</v>
      </c>
      <c r="E7" s="80" t="s">
        <v>42</v>
      </c>
      <c r="F7" s="80" t="s">
        <v>44</v>
      </c>
      <c r="G7" s="80" t="s">
        <v>45</v>
      </c>
      <c r="H7" s="80" t="s">
        <v>43</v>
      </c>
      <c r="I7" s="80" t="s">
        <v>42</v>
      </c>
      <c r="J7" s="80" t="s">
        <v>43</v>
      </c>
      <c r="K7" s="80" t="s">
        <v>42</v>
      </c>
      <c r="L7" s="80" t="s">
        <v>43</v>
      </c>
      <c r="M7" s="80" t="s">
        <v>42</v>
      </c>
      <c r="N7" s="80" t="s">
        <v>43</v>
      </c>
      <c r="O7" s="80" t="s">
        <v>42</v>
      </c>
      <c r="P7" s="80" t="s">
        <v>43</v>
      </c>
      <c r="Q7" s="80" t="s">
        <v>42</v>
      </c>
      <c r="R7" s="80" t="s">
        <v>43</v>
      </c>
      <c r="S7" s="80" t="s">
        <v>42</v>
      </c>
      <c r="T7" s="80" t="s">
        <v>43</v>
      </c>
      <c r="U7" s="80" t="s">
        <v>42</v>
      </c>
      <c r="V7" s="80" t="s">
        <v>43</v>
      </c>
      <c r="W7" s="80" t="s">
        <v>42</v>
      </c>
      <c r="X7" s="80" t="s">
        <v>1</v>
      </c>
      <c r="Y7" s="80" t="s">
        <v>43</v>
      </c>
      <c r="Z7" s="80" t="s">
        <v>42</v>
      </c>
      <c r="AA7" s="80" t="s">
        <v>43</v>
      </c>
      <c r="AB7" s="51" t="s">
        <v>42</v>
      </c>
      <c r="AC7" s="61">
        <f t="shared" si="0"/>
        <v>146983</v>
      </c>
      <c r="AD7" s="61">
        <f t="shared" si="0"/>
        <v>80163471</v>
      </c>
      <c r="AE7" s="61">
        <f t="shared" si="1"/>
        <v>71</v>
      </c>
      <c r="AF7" s="61">
        <f t="shared" si="1"/>
        <v>1448400</v>
      </c>
    </row>
    <row r="8" spans="1:32" s="6" customFormat="1" x14ac:dyDescent="0.2">
      <c r="A8" s="79" t="s">
        <v>96</v>
      </c>
      <c r="B8" s="56" t="s">
        <v>3</v>
      </c>
      <c r="C8" s="27">
        <v>1410888836</v>
      </c>
      <c r="D8" s="28">
        <f t="shared" ref="D8:AB8" si="2">SUM(D39,D70,D101,D137)</f>
        <v>1095</v>
      </c>
      <c r="E8" s="28">
        <f t="shared" si="2"/>
        <v>9809600</v>
      </c>
      <c r="F8" s="28">
        <f t="shared" si="2"/>
        <v>322</v>
      </c>
      <c r="G8" s="28">
        <f t="shared" si="2"/>
        <v>1726568</v>
      </c>
      <c r="H8" s="28">
        <f t="shared" si="2"/>
        <v>8685</v>
      </c>
      <c r="I8" s="28">
        <f t="shared" si="2"/>
        <v>41594500</v>
      </c>
      <c r="J8" s="28">
        <f t="shared" si="2"/>
        <v>33462</v>
      </c>
      <c r="K8" s="28">
        <f t="shared" si="2"/>
        <v>89400200</v>
      </c>
      <c r="L8" s="28">
        <f t="shared" si="2"/>
        <v>191</v>
      </c>
      <c r="M8" s="28">
        <f t="shared" si="2"/>
        <v>146250</v>
      </c>
      <c r="N8" s="28">
        <f t="shared" si="2"/>
        <v>251</v>
      </c>
      <c r="O8" s="29">
        <f t="shared" si="2"/>
        <v>19092088</v>
      </c>
      <c r="P8" s="29">
        <f t="shared" si="2"/>
        <v>2866</v>
      </c>
      <c r="Q8" s="29">
        <f t="shared" si="2"/>
        <v>61535859</v>
      </c>
      <c r="R8" s="29">
        <f t="shared" si="2"/>
        <v>692061</v>
      </c>
      <c r="S8" s="29">
        <f t="shared" si="2"/>
        <v>480285711</v>
      </c>
      <c r="T8" s="29">
        <f t="shared" si="2"/>
        <v>327</v>
      </c>
      <c r="U8" s="29">
        <f t="shared" si="2"/>
        <v>5058900</v>
      </c>
      <c r="V8" s="29">
        <f t="shared" si="2"/>
        <v>163445</v>
      </c>
      <c r="W8" s="30">
        <f t="shared" si="2"/>
        <v>102158586</v>
      </c>
      <c r="X8" s="30">
        <f t="shared" si="2"/>
        <v>438730</v>
      </c>
      <c r="Y8" s="30">
        <f t="shared" si="2"/>
        <v>754817</v>
      </c>
      <c r="Z8" s="29">
        <f t="shared" si="2"/>
        <v>597105780</v>
      </c>
      <c r="AA8" s="29">
        <f t="shared" si="2"/>
        <v>347</v>
      </c>
      <c r="AB8" s="29">
        <f t="shared" si="2"/>
        <v>2994794</v>
      </c>
      <c r="AC8" s="61">
        <f t="shared" si="0"/>
        <v>74745</v>
      </c>
      <c r="AD8" s="61">
        <f t="shared" si="0"/>
        <v>164917585</v>
      </c>
      <c r="AE8" s="61">
        <f t="shared" si="1"/>
        <v>14672</v>
      </c>
      <c r="AF8" s="61">
        <f t="shared" si="1"/>
        <v>18472085</v>
      </c>
    </row>
    <row r="9" spans="1:32" s="6" customFormat="1" x14ac:dyDescent="0.2">
      <c r="A9" s="8" t="s">
        <v>84</v>
      </c>
      <c r="B9" s="57" t="s">
        <v>85</v>
      </c>
      <c r="C9" s="78">
        <f t="shared" ref="C9:AB9" si="3">SUM(C40,C71,C102,C138)</f>
        <v>80163471</v>
      </c>
      <c r="D9" s="75">
        <f t="shared" si="3"/>
        <v>0</v>
      </c>
      <c r="E9" s="75">
        <f t="shared" si="3"/>
        <v>0</v>
      </c>
      <c r="F9" s="75">
        <f t="shared" si="3"/>
        <v>0</v>
      </c>
      <c r="G9" s="75">
        <f t="shared" si="3"/>
        <v>0</v>
      </c>
      <c r="H9" s="75">
        <f t="shared" si="3"/>
        <v>0</v>
      </c>
      <c r="I9" s="75">
        <f t="shared" si="3"/>
        <v>0</v>
      </c>
      <c r="J9" s="75">
        <f t="shared" si="3"/>
        <v>0</v>
      </c>
      <c r="K9" s="75">
        <f t="shared" si="3"/>
        <v>0</v>
      </c>
      <c r="L9" s="75">
        <f t="shared" si="3"/>
        <v>0</v>
      </c>
      <c r="M9" s="75">
        <f t="shared" si="3"/>
        <v>0</v>
      </c>
      <c r="N9" s="75">
        <f t="shared" si="3"/>
        <v>0</v>
      </c>
      <c r="O9" s="76">
        <f t="shared" si="3"/>
        <v>0</v>
      </c>
      <c r="P9" s="76">
        <f t="shared" si="3"/>
        <v>195</v>
      </c>
      <c r="Q9" s="76">
        <f t="shared" si="3"/>
        <v>5441100</v>
      </c>
      <c r="R9" s="76">
        <f t="shared" si="3"/>
        <v>0</v>
      </c>
      <c r="S9" s="76">
        <f t="shared" si="3"/>
        <v>0</v>
      </c>
      <c r="T9" s="76">
        <f t="shared" si="3"/>
        <v>71</v>
      </c>
      <c r="U9" s="76">
        <f t="shared" si="3"/>
        <v>1448400</v>
      </c>
      <c r="V9" s="76">
        <f t="shared" si="3"/>
        <v>0</v>
      </c>
      <c r="W9" s="77">
        <f t="shared" si="3"/>
        <v>0</v>
      </c>
      <c r="X9" s="77">
        <f t="shared" si="3"/>
        <v>61750</v>
      </c>
      <c r="Y9" s="77">
        <f t="shared" si="3"/>
        <v>146717</v>
      </c>
      <c r="Z9" s="76">
        <f t="shared" si="3"/>
        <v>73273971</v>
      </c>
      <c r="AA9" s="76">
        <f t="shared" si="3"/>
        <v>0</v>
      </c>
      <c r="AB9" s="76">
        <f t="shared" si="3"/>
        <v>0</v>
      </c>
      <c r="AC9" s="61">
        <f t="shared" si="0"/>
        <v>62379</v>
      </c>
      <c r="AD9" s="61">
        <f t="shared" si="0"/>
        <v>54164000</v>
      </c>
      <c r="AE9" s="61">
        <f t="shared" si="1"/>
        <v>97</v>
      </c>
      <c r="AF9" s="61">
        <f t="shared" si="1"/>
        <v>970000</v>
      </c>
    </row>
    <row r="10" spans="1:32" s="6" customFormat="1" x14ac:dyDescent="0.2">
      <c r="A10" s="8" t="s">
        <v>86</v>
      </c>
      <c r="B10" s="57" t="s">
        <v>87</v>
      </c>
      <c r="C10" s="78">
        <f t="shared" ref="C10:AB10" si="4">SUM(C41,C72,C103,C139)</f>
        <v>164917585</v>
      </c>
      <c r="D10" s="75">
        <f t="shared" si="4"/>
        <v>5</v>
      </c>
      <c r="E10" s="75">
        <f t="shared" si="4"/>
        <v>5000</v>
      </c>
      <c r="F10" s="75">
        <f t="shared" si="4"/>
        <v>0</v>
      </c>
      <c r="G10" s="75">
        <f t="shared" si="4"/>
        <v>0</v>
      </c>
      <c r="H10" s="75">
        <f t="shared" si="4"/>
        <v>0</v>
      </c>
      <c r="I10" s="75">
        <f t="shared" si="4"/>
        <v>0</v>
      </c>
      <c r="J10" s="75">
        <f t="shared" si="4"/>
        <v>0</v>
      </c>
      <c r="K10" s="75">
        <f t="shared" si="4"/>
        <v>0</v>
      </c>
      <c r="L10" s="75">
        <f t="shared" si="4"/>
        <v>191</v>
      </c>
      <c r="M10" s="75">
        <f t="shared" si="4"/>
        <v>146250</v>
      </c>
      <c r="N10" s="75">
        <f t="shared" si="4"/>
        <v>41</v>
      </c>
      <c r="O10" s="76">
        <f t="shared" si="4"/>
        <v>3218835</v>
      </c>
      <c r="P10" s="76">
        <f t="shared" si="4"/>
        <v>561</v>
      </c>
      <c r="Q10" s="76">
        <f t="shared" si="4"/>
        <v>12431000</v>
      </c>
      <c r="R10" s="76">
        <f t="shared" si="4"/>
        <v>0</v>
      </c>
      <c r="S10" s="76">
        <f t="shared" si="4"/>
        <v>0</v>
      </c>
      <c r="T10" s="76">
        <f t="shared" si="4"/>
        <v>3</v>
      </c>
      <c r="U10" s="76">
        <f t="shared" si="4"/>
        <v>49500</v>
      </c>
      <c r="V10" s="76">
        <f t="shared" si="4"/>
        <v>14432</v>
      </c>
      <c r="W10" s="77">
        <f t="shared" si="4"/>
        <v>15052500</v>
      </c>
      <c r="X10" s="77">
        <f t="shared" si="4"/>
        <v>59512</v>
      </c>
      <c r="Y10" s="77">
        <f t="shared" si="4"/>
        <v>59512</v>
      </c>
      <c r="Z10" s="76">
        <f t="shared" si="4"/>
        <v>134014500</v>
      </c>
      <c r="AA10" s="76">
        <f t="shared" si="4"/>
        <v>0</v>
      </c>
      <c r="AB10" s="76">
        <f t="shared" si="4"/>
        <v>0</v>
      </c>
      <c r="AC10" s="61">
        <f t="shared" si="0"/>
        <v>104581</v>
      </c>
      <c r="AD10" s="61">
        <f t="shared" si="0"/>
        <v>270529959</v>
      </c>
      <c r="AE10" s="61">
        <f t="shared" si="1"/>
        <v>49416</v>
      </c>
      <c r="AF10" s="61">
        <f t="shared" si="1"/>
        <v>155117200</v>
      </c>
    </row>
    <row r="11" spans="1:32" s="6" customFormat="1" x14ac:dyDescent="0.2">
      <c r="A11" s="8" t="s">
        <v>195</v>
      </c>
      <c r="B11" s="57" t="s">
        <v>88</v>
      </c>
      <c r="C11" s="78">
        <f t="shared" ref="C11:AB11" si="5">SUM(C42,C73,C104,C140)</f>
        <v>54164000</v>
      </c>
      <c r="D11" s="75">
        <f t="shared" si="5"/>
        <v>97</v>
      </c>
      <c r="E11" s="75">
        <f t="shared" si="5"/>
        <v>970000</v>
      </c>
      <c r="F11" s="75">
        <f t="shared" si="5"/>
        <v>0</v>
      </c>
      <c r="G11" s="75">
        <f t="shared" si="5"/>
        <v>0</v>
      </c>
      <c r="H11" s="75">
        <f t="shared" si="5"/>
        <v>0</v>
      </c>
      <c r="I11" s="75">
        <f t="shared" si="5"/>
        <v>0</v>
      </c>
      <c r="J11" s="75">
        <f t="shared" si="5"/>
        <v>0</v>
      </c>
      <c r="K11" s="75">
        <f t="shared" si="5"/>
        <v>0</v>
      </c>
      <c r="L11" s="75">
        <f t="shared" si="5"/>
        <v>0</v>
      </c>
      <c r="M11" s="75">
        <f t="shared" si="5"/>
        <v>0</v>
      </c>
      <c r="N11" s="75">
        <f t="shared" si="5"/>
        <v>0</v>
      </c>
      <c r="O11" s="76">
        <f t="shared" si="5"/>
        <v>0</v>
      </c>
      <c r="P11" s="76">
        <f t="shared" si="5"/>
        <v>0</v>
      </c>
      <c r="Q11" s="76">
        <f t="shared" si="5"/>
        <v>0</v>
      </c>
      <c r="R11" s="76">
        <f t="shared" si="5"/>
        <v>0</v>
      </c>
      <c r="S11" s="76">
        <f t="shared" si="5"/>
        <v>0</v>
      </c>
      <c r="T11" s="76">
        <f t="shared" si="5"/>
        <v>0</v>
      </c>
      <c r="U11" s="76">
        <f t="shared" si="5"/>
        <v>0</v>
      </c>
      <c r="V11" s="76">
        <f t="shared" si="5"/>
        <v>0</v>
      </c>
      <c r="W11" s="77">
        <f t="shared" si="5"/>
        <v>0</v>
      </c>
      <c r="X11" s="77">
        <f t="shared" si="5"/>
        <v>24621</v>
      </c>
      <c r="Y11" s="77">
        <f t="shared" si="5"/>
        <v>62282</v>
      </c>
      <c r="Z11" s="76">
        <f t="shared" si="5"/>
        <v>53194000</v>
      </c>
      <c r="AA11" s="76">
        <f t="shared" si="5"/>
        <v>0</v>
      </c>
      <c r="AB11" s="76">
        <f t="shared" si="5"/>
        <v>0</v>
      </c>
      <c r="AC11" s="61">
        <f t="shared" si="0"/>
        <v>500685</v>
      </c>
      <c r="AD11" s="61">
        <f t="shared" si="0"/>
        <v>202012865</v>
      </c>
      <c r="AE11" s="61">
        <f t="shared" si="1"/>
        <v>232988</v>
      </c>
      <c r="AF11" s="61">
        <f t="shared" si="1"/>
        <v>115063098</v>
      </c>
    </row>
    <row r="12" spans="1:32" s="6" customFormat="1" x14ac:dyDescent="0.2">
      <c r="A12" s="8" t="s">
        <v>196</v>
      </c>
      <c r="B12" s="57" t="s">
        <v>89</v>
      </c>
      <c r="C12" s="78">
        <f t="shared" ref="C12:AB12" si="6">SUM(C43,C74,C105,C141)</f>
        <v>270529959</v>
      </c>
      <c r="D12" s="75">
        <f t="shared" si="6"/>
        <v>335</v>
      </c>
      <c r="E12" s="75">
        <f t="shared" si="6"/>
        <v>5846600</v>
      </c>
      <c r="F12" s="75">
        <f t="shared" si="6"/>
        <v>0</v>
      </c>
      <c r="G12" s="75">
        <f t="shared" si="6"/>
        <v>0</v>
      </c>
      <c r="H12" s="75">
        <f t="shared" si="6"/>
        <v>0</v>
      </c>
      <c r="I12" s="75">
        <f t="shared" si="6"/>
        <v>0</v>
      </c>
      <c r="J12" s="75">
        <f t="shared" si="6"/>
        <v>20742</v>
      </c>
      <c r="K12" s="75">
        <f t="shared" si="6"/>
        <v>62438800</v>
      </c>
      <c r="L12" s="75">
        <f t="shared" si="6"/>
        <v>0</v>
      </c>
      <c r="M12" s="75">
        <f t="shared" si="6"/>
        <v>0</v>
      </c>
      <c r="N12" s="75">
        <f t="shared" si="6"/>
        <v>0</v>
      </c>
      <c r="O12" s="76">
        <f t="shared" si="6"/>
        <v>0</v>
      </c>
      <c r="P12" s="76">
        <f t="shared" si="6"/>
        <v>530</v>
      </c>
      <c r="Q12" s="76">
        <f t="shared" si="6"/>
        <v>15606259</v>
      </c>
      <c r="R12" s="76">
        <f t="shared" si="6"/>
        <v>0</v>
      </c>
      <c r="S12" s="76">
        <f t="shared" si="6"/>
        <v>0</v>
      </c>
      <c r="T12" s="76">
        <f t="shared" si="6"/>
        <v>164</v>
      </c>
      <c r="U12" s="76">
        <f t="shared" si="6"/>
        <v>1672800</v>
      </c>
      <c r="V12" s="76">
        <f t="shared" si="6"/>
        <v>28175</v>
      </c>
      <c r="W12" s="77">
        <f t="shared" si="6"/>
        <v>85159000</v>
      </c>
      <c r="X12" s="77">
        <f t="shared" si="6"/>
        <v>54635</v>
      </c>
      <c r="Y12" s="77">
        <f t="shared" si="6"/>
        <v>54635</v>
      </c>
      <c r="Z12" s="76">
        <f t="shared" si="6"/>
        <v>99806500</v>
      </c>
      <c r="AA12" s="76">
        <f t="shared" si="6"/>
        <v>0</v>
      </c>
      <c r="AB12" s="76">
        <f t="shared" si="6"/>
        <v>0</v>
      </c>
      <c r="AC12" s="61">
        <f t="shared" si="0"/>
        <v>570291</v>
      </c>
      <c r="AD12" s="61">
        <f t="shared" si="0"/>
        <v>430612284</v>
      </c>
      <c r="AE12" s="61">
        <f t="shared" si="1"/>
        <v>570043</v>
      </c>
      <c r="AF12" s="61">
        <f t="shared" si="1"/>
        <v>386805384</v>
      </c>
    </row>
    <row r="13" spans="1:32" s="6" customFormat="1" x14ac:dyDescent="0.2">
      <c r="A13" s="8" t="s">
        <v>90</v>
      </c>
      <c r="B13" s="57" t="s">
        <v>91</v>
      </c>
      <c r="C13" s="78">
        <f t="shared" ref="C13:AB13" si="7">SUM(C44,C75,C106,C142)</f>
        <v>202012865</v>
      </c>
      <c r="D13" s="75">
        <f t="shared" si="7"/>
        <v>12</v>
      </c>
      <c r="E13" s="75">
        <f t="shared" si="7"/>
        <v>106000</v>
      </c>
      <c r="F13" s="75">
        <f t="shared" si="7"/>
        <v>35</v>
      </c>
      <c r="G13" s="75">
        <f t="shared" si="7"/>
        <v>185000</v>
      </c>
      <c r="H13" s="75">
        <f t="shared" si="7"/>
        <v>0</v>
      </c>
      <c r="I13" s="75">
        <f t="shared" si="7"/>
        <v>0</v>
      </c>
      <c r="J13" s="75">
        <f t="shared" si="7"/>
        <v>7806</v>
      </c>
      <c r="K13" s="75">
        <f t="shared" si="7"/>
        <v>15164100</v>
      </c>
      <c r="L13" s="75">
        <f t="shared" si="7"/>
        <v>0</v>
      </c>
      <c r="M13" s="75">
        <f t="shared" si="7"/>
        <v>0</v>
      </c>
      <c r="N13" s="75">
        <f t="shared" si="7"/>
        <v>25</v>
      </c>
      <c r="O13" s="76">
        <f t="shared" si="7"/>
        <v>2026000</v>
      </c>
      <c r="P13" s="76">
        <f t="shared" si="7"/>
        <v>99</v>
      </c>
      <c r="Q13" s="76">
        <f t="shared" si="7"/>
        <v>1980000</v>
      </c>
      <c r="R13" s="76">
        <f t="shared" si="7"/>
        <v>225110</v>
      </c>
      <c r="S13" s="76">
        <f t="shared" si="7"/>
        <v>97581998</v>
      </c>
      <c r="T13" s="76">
        <f t="shared" si="7"/>
        <v>0</v>
      </c>
      <c r="U13" s="76">
        <f t="shared" si="7"/>
        <v>0</v>
      </c>
      <c r="V13" s="76">
        <f t="shared" si="7"/>
        <v>0</v>
      </c>
      <c r="W13" s="77">
        <f t="shared" si="7"/>
        <v>0</v>
      </c>
      <c r="X13" s="77">
        <f t="shared" si="7"/>
        <v>127981</v>
      </c>
      <c r="Y13" s="77">
        <f t="shared" si="7"/>
        <v>267598</v>
      </c>
      <c r="Z13" s="76">
        <f t="shared" si="7"/>
        <v>84969767</v>
      </c>
      <c r="AA13" s="76">
        <f t="shared" si="7"/>
        <v>0</v>
      </c>
      <c r="AB13" s="76">
        <f t="shared" si="7"/>
        <v>0</v>
      </c>
      <c r="AC13" s="61" t="e">
        <f>#REF!+#REF!+#REF!+#REF!+#REF!+#REF!+#REF!+#REF!+#REF!+#REF!+#REF!+#REF!</f>
        <v>#REF!</v>
      </c>
      <c r="AD13" s="61" t="e">
        <f>#REF!+#REF!+#REF!+#REF!+#REF!+#REF!+#REF!+#REF!+#REF!+#REF!+#REF!+#REF!</f>
        <v>#REF!</v>
      </c>
      <c r="AE13" s="61" t="e">
        <f>AC13-#REF!-#REF!-#REF!</f>
        <v>#REF!</v>
      </c>
      <c r="AF13" s="61" t="e">
        <f>AD13-#REF!-#REF!-#REF!</f>
        <v>#REF!</v>
      </c>
    </row>
    <row r="14" spans="1:32" s="6" customFormat="1" x14ac:dyDescent="0.2">
      <c r="A14" s="8" t="s">
        <v>92</v>
      </c>
      <c r="B14" s="57" t="s">
        <v>93</v>
      </c>
      <c r="C14" s="78">
        <f t="shared" ref="C14:AB14" si="8">SUM(C45,C76,C107,C143)</f>
        <v>430612284</v>
      </c>
      <c r="D14" s="75">
        <f t="shared" si="8"/>
        <v>36</v>
      </c>
      <c r="E14" s="75">
        <f t="shared" si="8"/>
        <v>180000</v>
      </c>
      <c r="F14" s="75">
        <f t="shared" si="8"/>
        <v>186</v>
      </c>
      <c r="G14" s="75">
        <f t="shared" si="8"/>
        <v>1170068</v>
      </c>
      <c r="H14" s="75">
        <f t="shared" si="8"/>
        <v>27</v>
      </c>
      <c r="I14" s="75">
        <f t="shared" si="8"/>
        <v>262900</v>
      </c>
      <c r="J14" s="75">
        <f t="shared" si="8"/>
        <v>3009</v>
      </c>
      <c r="K14" s="75">
        <f t="shared" si="8"/>
        <v>7899300</v>
      </c>
      <c r="L14" s="75">
        <f t="shared" si="8"/>
        <v>0</v>
      </c>
      <c r="M14" s="75">
        <f t="shared" si="8"/>
        <v>0</v>
      </c>
      <c r="N14" s="75">
        <f t="shared" si="8"/>
        <v>21</v>
      </c>
      <c r="O14" s="76">
        <f t="shared" si="8"/>
        <v>463650</v>
      </c>
      <c r="P14" s="76">
        <f t="shared" si="8"/>
        <v>220</v>
      </c>
      <c r="Q14" s="76">
        <f t="shared" si="8"/>
        <v>2200000</v>
      </c>
      <c r="R14" s="76">
        <f t="shared" si="8"/>
        <v>445907</v>
      </c>
      <c r="S14" s="76">
        <f t="shared" si="8"/>
        <v>373705280</v>
      </c>
      <c r="T14" s="76">
        <f t="shared" si="8"/>
        <v>46</v>
      </c>
      <c r="U14" s="76">
        <f t="shared" si="8"/>
        <v>1440000</v>
      </c>
      <c r="V14" s="76">
        <f t="shared" si="8"/>
        <v>120838</v>
      </c>
      <c r="W14" s="77">
        <f t="shared" si="8"/>
        <v>1947086</v>
      </c>
      <c r="X14" s="77">
        <f t="shared" si="8"/>
        <v>16194</v>
      </c>
      <c r="Y14" s="77">
        <f t="shared" si="8"/>
        <v>1</v>
      </c>
      <c r="Z14" s="76">
        <f t="shared" si="8"/>
        <v>41344000</v>
      </c>
      <c r="AA14" s="76">
        <f t="shared" si="8"/>
        <v>0</v>
      </c>
      <c r="AB14" s="76">
        <f t="shared" si="8"/>
        <v>0</v>
      </c>
      <c r="AC14" s="61">
        <f>D15+F15+H15+J15+L15+N15+P15+R15+T15+V15+Y15+AA15</f>
        <v>2283</v>
      </c>
      <c r="AD14" s="61">
        <f>E15+G15+I15+K15+M15+O15+Q15+S15+U15+W15+Z15+AB15</f>
        <v>5438206</v>
      </c>
      <c r="AE14" s="61">
        <f>AC14-H15-P15-Y15</f>
        <v>218</v>
      </c>
      <c r="AF14" s="61">
        <f>AD14-I15-Q15-Z15</f>
        <v>2088206</v>
      </c>
    </row>
    <row r="15" spans="1:32" x14ac:dyDescent="0.2">
      <c r="A15" s="11" t="s">
        <v>51</v>
      </c>
      <c r="B15" s="57" t="s">
        <v>4</v>
      </c>
      <c r="C15" s="35">
        <f t="shared" ref="C15:AB15" si="9">SUM(C46,C77,C108,C144)</f>
        <v>5438206</v>
      </c>
      <c r="D15" s="36">
        <f t="shared" si="9"/>
        <v>7</v>
      </c>
      <c r="E15" s="36">
        <f t="shared" si="9"/>
        <v>50000</v>
      </c>
      <c r="F15" s="36">
        <f t="shared" si="9"/>
        <v>0</v>
      </c>
      <c r="G15" s="36">
        <f t="shared" si="9"/>
        <v>0</v>
      </c>
      <c r="H15" s="36">
        <f t="shared" si="9"/>
        <v>0</v>
      </c>
      <c r="I15" s="36">
        <f t="shared" si="9"/>
        <v>0</v>
      </c>
      <c r="J15" s="36">
        <f t="shared" si="9"/>
        <v>177</v>
      </c>
      <c r="K15" s="36">
        <f t="shared" si="9"/>
        <v>278800</v>
      </c>
      <c r="L15" s="36">
        <f t="shared" si="9"/>
        <v>0</v>
      </c>
      <c r="M15" s="36">
        <f t="shared" si="9"/>
        <v>0</v>
      </c>
      <c r="N15" s="36">
        <f t="shared" si="9"/>
        <v>17</v>
      </c>
      <c r="O15" s="37">
        <f t="shared" si="9"/>
        <v>1572406</v>
      </c>
      <c r="P15" s="37">
        <f t="shared" si="9"/>
        <v>86</v>
      </c>
      <c r="Q15" s="37">
        <f t="shared" si="9"/>
        <v>1371000</v>
      </c>
      <c r="R15" s="37">
        <f t="shared" si="9"/>
        <v>0</v>
      </c>
      <c r="S15" s="37">
        <f t="shared" si="9"/>
        <v>0</v>
      </c>
      <c r="T15" s="37">
        <f t="shared" si="9"/>
        <v>17</v>
      </c>
      <c r="U15" s="37">
        <f t="shared" si="9"/>
        <v>187000</v>
      </c>
      <c r="V15" s="37">
        <f t="shared" si="9"/>
        <v>0</v>
      </c>
      <c r="W15" s="38">
        <f t="shared" si="9"/>
        <v>0</v>
      </c>
      <c r="X15" s="38">
        <f t="shared" si="9"/>
        <v>1979</v>
      </c>
      <c r="Y15" s="38">
        <f t="shared" si="9"/>
        <v>1979</v>
      </c>
      <c r="Z15" s="37">
        <f t="shared" si="9"/>
        <v>1979000</v>
      </c>
      <c r="AA15" s="37">
        <f t="shared" si="9"/>
        <v>0</v>
      </c>
      <c r="AB15" s="37">
        <f t="shared" si="9"/>
        <v>0</v>
      </c>
      <c r="AC15" s="61">
        <f t="shared" si="0"/>
        <v>13986</v>
      </c>
      <c r="AD15" s="61">
        <f t="shared" si="0"/>
        <v>11581405</v>
      </c>
      <c r="AE15" s="61">
        <f t="shared" si="1"/>
        <v>9</v>
      </c>
      <c r="AF15" s="61">
        <f t="shared" si="1"/>
        <v>47000</v>
      </c>
    </row>
    <row r="16" spans="1:32" x14ac:dyDescent="0.2">
      <c r="A16" s="11" t="s">
        <v>52</v>
      </c>
      <c r="B16" s="57" t="s">
        <v>5</v>
      </c>
      <c r="C16" s="35">
        <f t="shared" ref="C16:AB16" si="10">SUM(C47,C78,C109,C145)</f>
        <v>9419000</v>
      </c>
      <c r="D16" s="36">
        <f t="shared" si="10"/>
        <v>0</v>
      </c>
      <c r="E16" s="36">
        <f t="shared" si="10"/>
        <v>0</v>
      </c>
      <c r="F16" s="36">
        <f t="shared" si="10"/>
        <v>0</v>
      </c>
      <c r="G16" s="36">
        <f t="shared" si="10"/>
        <v>0</v>
      </c>
      <c r="H16" s="36">
        <f t="shared" si="10"/>
        <v>0</v>
      </c>
      <c r="I16" s="36">
        <f t="shared" si="10"/>
        <v>0</v>
      </c>
      <c r="J16" s="36">
        <f t="shared" si="10"/>
        <v>97</v>
      </c>
      <c r="K16" s="36">
        <f t="shared" si="10"/>
        <v>697500</v>
      </c>
      <c r="L16" s="36">
        <f t="shared" si="10"/>
        <v>0</v>
      </c>
      <c r="M16" s="36">
        <f t="shared" si="10"/>
        <v>0</v>
      </c>
      <c r="N16" s="36">
        <f t="shared" si="10"/>
        <v>0</v>
      </c>
      <c r="O16" s="37">
        <f t="shared" si="10"/>
        <v>0</v>
      </c>
      <c r="P16" s="37">
        <f t="shared" si="10"/>
        <v>70</v>
      </c>
      <c r="Q16" s="37">
        <f t="shared" si="10"/>
        <v>1438500</v>
      </c>
      <c r="R16" s="37">
        <f t="shared" si="10"/>
        <v>0</v>
      </c>
      <c r="S16" s="37">
        <f t="shared" si="10"/>
        <v>0</v>
      </c>
      <c r="T16" s="37">
        <f t="shared" si="10"/>
        <v>0</v>
      </c>
      <c r="U16" s="37">
        <f t="shared" si="10"/>
        <v>0</v>
      </c>
      <c r="V16" s="37">
        <f t="shared" si="10"/>
        <v>0</v>
      </c>
      <c r="W16" s="38">
        <f t="shared" si="10"/>
        <v>0</v>
      </c>
      <c r="X16" s="38">
        <f t="shared" si="10"/>
        <v>4381</v>
      </c>
      <c r="Y16" s="38">
        <f t="shared" si="10"/>
        <v>4381</v>
      </c>
      <c r="Z16" s="37">
        <f t="shared" si="10"/>
        <v>7283000</v>
      </c>
      <c r="AA16" s="37">
        <f t="shared" si="10"/>
        <v>0</v>
      </c>
      <c r="AB16" s="37">
        <f t="shared" si="10"/>
        <v>0</v>
      </c>
      <c r="AC16" s="61">
        <f t="shared" si="0"/>
        <v>16397</v>
      </c>
      <c r="AD16" s="61">
        <f t="shared" si="0"/>
        <v>19247052</v>
      </c>
      <c r="AE16" s="61">
        <f t="shared" si="1"/>
        <v>263</v>
      </c>
      <c r="AF16" s="61">
        <f t="shared" si="1"/>
        <v>1015052</v>
      </c>
    </row>
    <row r="17" spans="1:32" x14ac:dyDescent="0.2">
      <c r="A17" s="11" t="s">
        <v>53</v>
      </c>
      <c r="B17" s="57" t="s">
        <v>6</v>
      </c>
      <c r="C17" s="35">
        <f t="shared" ref="C17:AB17" si="11">SUM(C48,C79,C110,C146)</f>
        <v>11581405</v>
      </c>
      <c r="D17" s="36">
        <f t="shared" si="11"/>
        <v>9</v>
      </c>
      <c r="E17" s="36">
        <f t="shared" si="11"/>
        <v>47000</v>
      </c>
      <c r="F17" s="36">
        <f t="shared" si="11"/>
        <v>0</v>
      </c>
      <c r="G17" s="36">
        <f t="shared" si="11"/>
        <v>0</v>
      </c>
      <c r="H17" s="36">
        <f t="shared" si="11"/>
        <v>0</v>
      </c>
      <c r="I17" s="36">
        <f t="shared" si="11"/>
        <v>0</v>
      </c>
      <c r="J17" s="36">
        <f t="shared" si="11"/>
        <v>0</v>
      </c>
      <c r="K17" s="36">
        <f t="shared" si="11"/>
        <v>0</v>
      </c>
      <c r="L17" s="36">
        <f t="shared" si="11"/>
        <v>0</v>
      </c>
      <c r="M17" s="36">
        <f t="shared" si="11"/>
        <v>0</v>
      </c>
      <c r="N17" s="36">
        <f t="shared" si="11"/>
        <v>0</v>
      </c>
      <c r="O17" s="37">
        <f t="shared" si="11"/>
        <v>0</v>
      </c>
      <c r="P17" s="37">
        <f t="shared" si="11"/>
        <v>115</v>
      </c>
      <c r="Q17" s="37">
        <f t="shared" si="11"/>
        <v>2345000</v>
      </c>
      <c r="R17" s="37">
        <f t="shared" si="11"/>
        <v>0</v>
      </c>
      <c r="S17" s="37">
        <f t="shared" si="11"/>
        <v>0</v>
      </c>
      <c r="T17" s="37">
        <f t="shared" si="11"/>
        <v>0</v>
      </c>
      <c r="U17" s="37">
        <f t="shared" si="11"/>
        <v>0</v>
      </c>
      <c r="V17" s="37">
        <f t="shared" si="11"/>
        <v>0</v>
      </c>
      <c r="W17" s="38">
        <f t="shared" si="11"/>
        <v>0</v>
      </c>
      <c r="X17" s="38">
        <f t="shared" si="11"/>
        <v>7571</v>
      </c>
      <c r="Y17" s="38">
        <f t="shared" si="11"/>
        <v>13862</v>
      </c>
      <c r="Z17" s="37">
        <f t="shared" si="11"/>
        <v>9189405</v>
      </c>
      <c r="AA17" s="37">
        <f t="shared" si="11"/>
        <v>0</v>
      </c>
      <c r="AB17" s="37">
        <f t="shared" si="11"/>
        <v>0</v>
      </c>
      <c r="AC17" s="61">
        <f t="shared" si="0"/>
        <v>23372</v>
      </c>
      <c r="AD17" s="61">
        <f t="shared" si="0"/>
        <v>20179082</v>
      </c>
      <c r="AE17" s="61">
        <f t="shared" si="1"/>
        <v>18671</v>
      </c>
      <c r="AF17" s="61">
        <f t="shared" si="1"/>
        <v>12344882</v>
      </c>
    </row>
    <row r="18" spans="1:32" x14ac:dyDescent="0.2">
      <c r="A18" s="11" t="s">
        <v>54</v>
      </c>
      <c r="B18" s="57" t="s">
        <v>7</v>
      </c>
      <c r="C18" s="35">
        <v>19247052</v>
      </c>
      <c r="D18" s="36">
        <v>248</v>
      </c>
      <c r="E18" s="36">
        <v>496000</v>
      </c>
      <c r="F18" s="36">
        <f t="shared" ref="F18:AB18" si="12">SUM(F49,F80,F111,F147)</f>
        <v>0</v>
      </c>
      <c r="G18" s="36">
        <f t="shared" si="12"/>
        <v>0</v>
      </c>
      <c r="H18" s="36">
        <f t="shared" si="12"/>
        <v>0</v>
      </c>
      <c r="I18" s="36">
        <f t="shared" si="12"/>
        <v>0</v>
      </c>
      <c r="J18" s="36">
        <f t="shared" si="12"/>
        <v>0</v>
      </c>
      <c r="K18" s="36">
        <f t="shared" si="12"/>
        <v>0</v>
      </c>
      <c r="L18" s="36">
        <f t="shared" si="12"/>
        <v>0</v>
      </c>
      <c r="M18" s="36">
        <f t="shared" si="12"/>
        <v>0</v>
      </c>
      <c r="N18" s="36">
        <f t="shared" si="12"/>
        <v>15</v>
      </c>
      <c r="O18" s="37">
        <f t="shared" si="12"/>
        <v>519052</v>
      </c>
      <c r="P18" s="37">
        <f t="shared" si="12"/>
        <v>154</v>
      </c>
      <c r="Q18" s="37">
        <f t="shared" si="12"/>
        <v>2252000</v>
      </c>
      <c r="R18" s="37">
        <f t="shared" si="12"/>
        <v>0</v>
      </c>
      <c r="S18" s="37">
        <f t="shared" si="12"/>
        <v>0</v>
      </c>
      <c r="T18" s="37">
        <f t="shared" si="12"/>
        <v>0</v>
      </c>
      <c r="U18" s="37">
        <f t="shared" si="12"/>
        <v>0</v>
      </c>
      <c r="V18" s="37">
        <f t="shared" si="12"/>
        <v>0</v>
      </c>
      <c r="W18" s="38">
        <f t="shared" si="12"/>
        <v>0</v>
      </c>
      <c r="X18" s="38">
        <f t="shared" si="12"/>
        <v>15980</v>
      </c>
      <c r="Y18" s="38">
        <f t="shared" si="12"/>
        <v>15980</v>
      </c>
      <c r="Z18" s="37">
        <f t="shared" si="12"/>
        <v>15980000</v>
      </c>
      <c r="AA18" s="37">
        <f t="shared" si="12"/>
        <v>0</v>
      </c>
      <c r="AB18" s="37">
        <f t="shared" si="12"/>
        <v>0</v>
      </c>
      <c r="AC18" s="61">
        <f t="shared" si="0"/>
        <v>15607</v>
      </c>
      <c r="AD18" s="61">
        <f t="shared" si="0"/>
        <v>17419807</v>
      </c>
      <c r="AE18" s="61">
        <f t="shared" si="1"/>
        <v>118</v>
      </c>
      <c r="AF18" s="61">
        <f t="shared" si="1"/>
        <v>4965450</v>
      </c>
    </row>
    <row r="19" spans="1:32" x14ac:dyDescent="0.2">
      <c r="A19" s="11" t="s">
        <v>55</v>
      </c>
      <c r="B19" s="57" t="s">
        <v>8</v>
      </c>
      <c r="C19" s="35">
        <f t="shared" ref="C19:AB19" si="13">SUM(C50,C81,C112,C148)</f>
        <v>20179082</v>
      </c>
      <c r="D19" s="36">
        <f t="shared" si="13"/>
        <v>16</v>
      </c>
      <c r="E19" s="36">
        <f t="shared" si="13"/>
        <v>160000</v>
      </c>
      <c r="F19" s="36">
        <f t="shared" si="13"/>
        <v>3</v>
      </c>
      <c r="G19" s="36">
        <f t="shared" si="13"/>
        <v>11500</v>
      </c>
      <c r="H19" s="36">
        <f t="shared" si="13"/>
        <v>0</v>
      </c>
      <c r="I19" s="36">
        <f t="shared" si="13"/>
        <v>0</v>
      </c>
      <c r="J19" s="36">
        <f t="shared" si="13"/>
        <v>413</v>
      </c>
      <c r="K19" s="36">
        <f t="shared" si="13"/>
        <v>250000</v>
      </c>
      <c r="L19" s="36">
        <f t="shared" si="13"/>
        <v>0</v>
      </c>
      <c r="M19" s="36">
        <f t="shared" si="13"/>
        <v>0</v>
      </c>
      <c r="N19" s="36">
        <f t="shared" si="13"/>
        <v>45</v>
      </c>
      <c r="O19" s="37">
        <f t="shared" si="13"/>
        <v>4471310</v>
      </c>
      <c r="P19" s="37">
        <f t="shared" si="13"/>
        <v>161</v>
      </c>
      <c r="Q19" s="37">
        <f t="shared" si="13"/>
        <v>4830000</v>
      </c>
      <c r="R19" s="37">
        <f t="shared" si="13"/>
        <v>18194</v>
      </c>
      <c r="S19" s="37">
        <f t="shared" si="13"/>
        <v>7452072</v>
      </c>
      <c r="T19" s="37">
        <f t="shared" si="13"/>
        <v>0</v>
      </c>
      <c r="U19" s="37">
        <f t="shared" si="13"/>
        <v>0</v>
      </c>
      <c r="V19" s="37">
        <f t="shared" si="13"/>
        <v>0</v>
      </c>
      <c r="W19" s="38">
        <f t="shared" si="13"/>
        <v>0</v>
      </c>
      <c r="X19" s="38">
        <f t="shared" si="13"/>
        <v>4540</v>
      </c>
      <c r="Y19" s="38">
        <f t="shared" si="13"/>
        <v>4540</v>
      </c>
      <c r="Z19" s="37">
        <f t="shared" si="13"/>
        <v>3004200</v>
      </c>
      <c r="AA19" s="37">
        <f t="shared" si="13"/>
        <v>0</v>
      </c>
      <c r="AB19" s="37">
        <f t="shared" si="13"/>
        <v>0</v>
      </c>
      <c r="AC19" s="61">
        <f t="shared" si="0"/>
        <v>130</v>
      </c>
      <c r="AD19" s="61">
        <f t="shared" si="0"/>
        <v>3149000</v>
      </c>
      <c r="AE19" s="61">
        <f t="shared" si="1"/>
        <v>4</v>
      </c>
      <c r="AF19" s="61">
        <f t="shared" si="1"/>
        <v>24000</v>
      </c>
    </row>
    <row r="20" spans="1:32" x14ac:dyDescent="0.2">
      <c r="A20" s="11" t="s">
        <v>56</v>
      </c>
      <c r="B20" s="57" t="s">
        <v>9</v>
      </c>
      <c r="C20" s="35">
        <f t="shared" ref="C20:AB20" si="14">SUM(C51,C82,C113,C149)</f>
        <v>17419807</v>
      </c>
      <c r="D20" s="36">
        <f t="shared" si="14"/>
        <v>64</v>
      </c>
      <c r="E20" s="36">
        <f t="shared" si="14"/>
        <v>320000</v>
      </c>
      <c r="F20" s="36">
        <f t="shared" si="14"/>
        <v>0</v>
      </c>
      <c r="G20" s="36">
        <f t="shared" si="14"/>
        <v>0</v>
      </c>
      <c r="H20" s="36">
        <f t="shared" si="14"/>
        <v>0</v>
      </c>
      <c r="I20" s="36">
        <f t="shared" si="14"/>
        <v>0</v>
      </c>
      <c r="J20" s="36">
        <f t="shared" si="14"/>
        <v>0</v>
      </c>
      <c r="K20" s="36">
        <f t="shared" si="14"/>
        <v>0</v>
      </c>
      <c r="L20" s="36">
        <f t="shared" si="14"/>
        <v>0</v>
      </c>
      <c r="M20" s="36">
        <f t="shared" si="14"/>
        <v>0</v>
      </c>
      <c r="N20" s="36">
        <f t="shared" si="14"/>
        <v>54</v>
      </c>
      <c r="O20" s="37">
        <f t="shared" si="14"/>
        <v>4645450</v>
      </c>
      <c r="P20" s="37">
        <f t="shared" si="14"/>
        <v>0</v>
      </c>
      <c r="Q20" s="37">
        <f t="shared" si="14"/>
        <v>0</v>
      </c>
      <c r="R20" s="37">
        <f t="shared" si="14"/>
        <v>0</v>
      </c>
      <c r="S20" s="37">
        <f t="shared" si="14"/>
        <v>0</v>
      </c>
      <c r="T20" s="37">
        <f t="shared" si="14"/>
        <v>0</v>
      </c>
      <c r="U20" s="37">
        <f t="shared" si="14"/>
        <v>0</v>
      </c>
      <c r="V20" s="37">
        <f t="shared" si="14"/>
        <v>0</v>
      </c>
      <c r="W20" s="38">
        <f t="shared" si="14"/>
        <v>0</v>
      </c>
      <c r="X20" s="38">
        <f t="shared" si="14"/>
        <v>7612</v>
      </c>
      <c r="Y20" s="38">
        <f t="shared" si="14"/>
        <v>15489</v>
      </c>
      <c r="Z20" s="37">
        <f t="shared" si="14"/>
        <v>12454357</v>
      </c>
      <c r="AA20" s="37">
        <f t="shared" si="14"/>
        <v>0</v>
      </c>
      <c r="AB20" s="37">
        <f t="shared" si="14"/>
        <v>0</v>
      </c>
      <c r="AC20" s="61">
        <f t="shared" si="0"/>
        <v>52550</v>
      </c>
      <c r="AD20" s="61">
        <f t="shared" si="0"/>
        <v>14574390</v>
      </c>
      <c r="AE20" s="61">
        <f t="shared" si="1"/>
        <v>89</v>
      </c>
      <c r="AF20" s="61">
        <f t="shared" si="1"/>
        <v>670000</v>
      </c>
    </row>
    <row r="21" spans="1:32" x14ac:dyDescent="0.2">
      <c r="A21" s="11" t="s">
        <v>57</v>
      </c>
      <c r="B21" s="57" t="s">
        <v>10</v>
      </c>
      <c r="C21" s="35">
        <f t="shared" ref="C21:AB21" si="15">SUM(C52,C83,C114,C150)</f>
        <v>3149000</v>
      </c>
      <c r="D21" s="36">
        <f t="shared" si="15"/>
        <v>4</v>
      </c>
      <c r="E21" s="36">
        <f t="shared" si="15"/>
        <v>24000</v>
      </c>
      <c r="F21" s="36">
        <f t="shared" si="15"/>
        <v>0</v>
      </c>
      <c r="G21" s="36">
        <f t="shared" si="15"/>
        <v>0</v>
      </c>
      <c r="H21" s="36">
        <f t="shared" si="15"/>
        <v>0</v>
      </c>
      <c r="I21" s="36">
        <f t="shared" si="15"/>
        <v>0</v>
      </c>
      <c r="J21" s="36">
        <f t="shared" si="15"/>
        <v>0</v>
      </c>
      <c r="K21" s="36">
        <f t="shared" si="15"/>
        <v>0</v>
      </c>
      <c r="L21" s="36">
        <f t="shared" si="15"/>
        <v>0</v>
      </c>
      <c r="M21" s="36">
        <f t="shared" si="15"/>
        <v>0</v>
      </c>
      <c r="N21" s="36">
        <f t="shared" si="15"/>
        <v>0</v>
      </c>
      <c r="O21" s="37">
        <f t="shared" si="15"/>
        <v>0</v>
      </c>
      <c r="P21" s="37">
        <f t="shared" si="15"/>
        <v>126</v>
      </c>
      <c r="Q21" s="37">
        <f t="shared" si="15"/>
        <v>1415000</v>
      </c>
      <c r="R21" s="37">
        <f t="shared" si="15"/>
        <v>0</v>
      </c>
      <c r="S21" s="37">
        <f t="shared" si="15"/>
        <v>0</v>
      </c>
      <c r="T21" s="37">
        <f t="shared" si="15"/>
        <v>0</v>
      </c>
      <c r="U21" s="37">
        <f t="shared" si="15"/>
        <v>0</v>
      </c>
      <c r="V21" s="37">
        <f t="shared" si="15"/>
        <v>0</v>
      </c>
      <c r="W21" s="38">
        <f t="shared" si="15"/>
        <v>0</v>
      </c>
      <c r="X21" s="38">
        <f t="shared" si="15"/>
        <v>1710</v>
      </c>
      <c r="Y21" s="38">
        <f t="shared" si="15"/>
        <v>0</v>
      </c>
      <c r="Z21" s="37">
        <f t="shared" si="15"/>
        <v>1710000</v>
      </c>
      <c r="AA21" s="37">
        <f t="shared" si="15"/>
        <v>0</v>
      </c>
      <c r="AB21" s="37">
        <f t="shared" si="15"/>
        <v>0</v>
      </c>
      <c r="AC21" s="61">
        <f t="shared" si="0"/>
        <v>653</v>
      </c>
      <c r="AD21" s="61">
        <f t="shared" si="0"/>
        <v>3735900</v>
      </c>
      <c r="AE21" s="61">
        <f t="shared" si="1"/>
        <v>622</v>
      </c>
      <c r="AF21" s="61">
        <f t="shared" si="1"/>
        <v>3002900</v>
      </c>
    </row>
    <row r="22" spans="1:32" x14ac:dyDescent="0.2">
      <c r="A22" s="11" t="s">
        <v>58</v>
      </c>
      <c r="B22" s="57" t="s">
        <v>11</v>
      </c>
      <c r="C22" s="35">
        <f t="shared" ref="C22:AB22" si="16">SUM(C53,C84,C115,C151)</f>
        <v>14574390</v>
      </c>
      <c r="D22" s="36">
        <f t="shared" si="16"/>
        <v>64</v>
      </c>
      <c r="E22" s="36">
        <f t="shared" si="16"/>
        <v>320000</v>
      </c>
      <c r="F22" s="36">
        <f t="shared" si="16"/>
        <v>0</v>
      </c>
      <c r="G22" s="36">
        <f t="shared" si="16"/>
        <v>0</v>
      </c>
      <c r="H22" s="36">
        <f t="shared" si="16"/>
        <v>0</v>
      </c>
      <c r="I22" s="36">
        <f t="shared" si="16"/>
        <v>0</v>
      </c>
      <c r="J22" s="36">
        <f t="shared" si="16"/>
        <v>0</v>
      </c>
      <c r="K22" s="36">
        <f t="shared" si="16"/>
        <v>0</v>
      </c>
      <c r="L22" s="36">
        <f t="shared" si="16"/>
        <v>0</v>
      </c>
      <c r="M22" s="36">
        <f t="shared" si="16"/>
        <v>0</v>
      </c>
      <c r="N22" s="36">
        <f t="shared" si="16"/>
        <v>5</v>
      </c>
      <c r="O22" s="37">
        <f t="shared" si="16"/>
        <v>150000</v>
      </c>
      <c r="P22" s="37">
        <f t="shared" si="16"/>
        <v>140</v>
      </c>
      <c r="Q22" s="37">
        <f t="shared" si="16"/>
        <v>1171000</v>
      </c>
      <c r="R22" s="37">
        <f t="shared" si="16"/>
        <v>0</v>
      </c>
      <c r="S22" s="37">
        <f t="shared" si="16"/>
        <v>0</v>
      </c>
      <c r="T22" s="37">
        <f t="shared" si="16"/>
        <v>20</v>
      </c>
      <c r="U22" s="37">
        <f t="shared" si="16"/>
        <v>200000</v>
      </c>
      <c r="V22" s="37">
        <f t="shared" si="16"/>
        <v>0</v>
      </c>
      <c r="W22" s="38">
        <f t="shared" si="16"/>
        <v>0</v>
      </c>
      <c r="X22" s="38">
        <f t="shared" si="16"/>
        <v>22046</v>
      </c>
      <c r="Y22" s="38">
        <f t="shared" si="16"/>
        <v>52321</v>
      </c>
      <c r="Z22" s="37">
        <f t="shared" si="16"/>
        <v>12733390</v>
      </c>
      <c r="AA22" s="37">
        <f t="shared" si="16"/>
        <v>0</v>
      </c>
      <c r="AB22" s="37">
        <f t="shared" si="16"/>
        <v>0</v>
      </c>
      <c r="AC22" s="61">
        <f t="shared" si="0"/>
        <v>10034</v>
      </c>
      <c r="AD22" s="61">
        <f t="shared" si="0"/>
        <v>12951887</v>
      </c>
      <c r="AE22" s="61">
        <f t="shared" si="1"/>
        <v>443</v>
      </c>
      <c r="AF22" s="61">
        <f t="shared" si="1"/>
        <v>2455487</v>
      </c>
    </row>
    <row r="23" spans="1:32" x14ac:dyDescent="0.2">
      <c r="A23" s="11" t="s">
        <v>59</v>
      </c>
      <c r="B23" s="57" t="s">
        <v>12</v>
      </c>
      <c r="C23" s="35">
        <f t="shared" ref="C23:AB23" si="17">SUM(C54,C85,C116,C152)</f>
        <v>3735900</v>
      </c>
      <c r="D23" s="36">
        <f t="shared" si="17"/>
        <v>39</v>
      </c>
      <c r="E23" s="36">
        <f t="shared" si="17"/>
        <v>315000</v>
      </c>
      <c r="F23" s="36">
        <f t="shared" si="17"/>
        <v>0</v>
      </c>
      <c r="G23" s="36">
        <f t="shared" si="17"/>
        <v>0</v>
      </c>
      <c r="H23" s="36">
        <f t="shared" si="17"/>
        <v>0</v>
      </c>
      <c r="I23" s="36">
        <f t="shared" si="17"/>
        <v>0</v>
      </c>
      <c r="J23" s="36">
        <f t="shared" si="17"/>
        <v>568</v>
      </c>
      <c r="K23" s="36">
        <f t="shared" si="17"/>
        <v>1350900</v>
      </c>
      <c r="L23" s="36">
        <f t="shared" si="17"/>
        <v>0</v>
      </c>
      <c r="M23" s="36">
        <f t="shared" si="17"/>
        <v>0</v>
      </c>
      <c r="N23" s="36">
        <f t="shared" si="17"/>
        <v>15</v>
      </c>
      <c r="O23" s="37">
        <f t="shared" si="17"/>
        <v>1337000</v>
      </c>
      <c r="P23" s="37">
        <f t="shared" si="17"/>
        <v>31</v>
      </c>
      <c r="Q23" s="37">
        <f t="shared" si="17"/>
        <v>733000</v>
      </c>
      <c r="R23" s="37">
        <f t="shared" si="17"/>
        <v>0</v>
      </c>
      <c r="S23" s="37">
        <f t="shared" si="17"/>
        <v>0</v>
      </c>
      <c r="T23" s="37">
        <f t="shared" si="17"/>
        <v>0</v>
      </c>
      <c r="U23" s="37">
        <f t="shared" si="17"/>
        <v>0</v>
      </c>
      <c r="V23" s="37">
        <f t="shared" si="17"/>
        <v>0</v>
      </c>
      <c r="W23" s="38">
        <f t="shared" si="17"/>
        <v>0</v>
      </c>
      <c r="X23" s="38">
        <f t="shared" si="17"/>
        <v>0</v>
      </c>
      <c r="Y23" s="38">
        <f t="shared" si="17"/>
        <v>0</v>
      </c>
      <c r="Z23" s="37">
        <f t="shared" si="17"/>
        <v>0</v>
      </c>
      <c r="AA23" s="37">
        <f t="shared" si="17"/>
        <v>0</v>
      </c>
      <c r="AB23" s="37">
        <f t="shared" si="17"/>
        <v>0</v>
      </c>
      <c r="AC23" s="61">
        <f t="shared" si="0"/>
        <v>6</v>
      </c>
      <c r="AD23" s="61">
        <f t="shared" si="0"/>
        <v>343000</v>
      </c>
      <c r="AE23" s="61">
        <f t="shared" si="1"/>
        <v>6</v>
      </c>
      <c r="AF23" s="61">
        <f t="shared" si="1"/>
        <v>343000</v>
      </c>
    </row>
    <row r="24" spans="1:32" x14ac:dyDescent="0.2">
      <c r="A24" s="11" t="s">
        <v>60</v>
      </c>
      <c r="B24" s="57" t="s">
        <v>13</v>
      </c>
      <c r="C24" s="35">
        <f t="shared" ref="C24:AB24" si="18">SUM(C55,C86,C117,C153)</f>
        <v>12931887</v>
      </c>
      <c r="D24" s="36">
        <f t="shared" si="18"/>
        <v>70</v>
      </c>
      <c r="E24" s="36">
        <f t="shared" si="18"/>
        <v>350000</v>
      </c>
      <c r="F24" s="36">
        <f t="shared" si="18"/>
        <v>0</v>
      </c>
      <c r="G24" s="36">
        <f t="shared" si="18"/>
        <v>0</v>
      </c>
      <c r="H24" s="36">
        <f t="shared" si="18"/>
        <v>0</v>
      </c>
      <c r="I24" s="36">
        <f t="shared" si="18"/>
        <v>0</v>
      </c>
      <c r="J24" s="36">
        <f t="shared" si="18"/>
        <v>286</v>
      </c>
      <c r="K24" s="36">
        <f t="shared" si="18"/>
        <v>296300</v>
      </c>
      <c r="L24" s="36">
        <f t="shared" si="18"/>
        <v>0</v>
      </c>
      <c r="M24" s="36">
        <f t="shared" si="18"/>
        <v>0</v>
      </c>
      <c r="N24" s="36">
        <f t="shared" si="18"/>
        <v>3</v>
      </c>
      <c r="O24" s="36">
        <f t="shared" si="18"/>
        <v>168650</v>
      </c>
      <c r="P24" s="37">
        <f t="shared" si="18"/>
        <v>147</v>
      </c>
      <c r="Q24" s="37">
        <f t="shared" si="18"/>
        <v>2940000</v>
      </c>
      <c r="R24" s="37">
        <f t="shared" si="18"/>
        <v>0</v>
      </c>
      <c r="S24" s="37">
        <f t="shared" si="18"/>
        <v>0</v>
      </c>
      <c r="T24" s="37">
        <f t="shared" si="18"/>
        <v>0</v>
      </c>
      <c r="U24" s="37">
        <f t="shared" si="18"/>
        <v>0</v>
      </c>
      <c r="V24" s="37">
        <f t="shared" si="18"/>
        <v>0</v>
      </c>
      <c r="W24" s="38">
        <f t="shared" si="18"/>
        <v>0</v>
      </c>
      <c r="X24" s="38">
        <f t="shared" si="18"/>
        <v>9444</v>
      </c>
      <c r="Y24" s="38">
        <f t="shared" si="18"/>
        <v>9444</v>
      </c>
      <c r="Z24" s="37">
        <f t="shared" si="18"/>
        <v>7556400</v>
      </c>
      <c r="AA24" s="37">
        <f t="shared" si="18"/>
        <v>84</v>
      </c>
      <c r="AB24" s="37">
        <f t="shared" si="18"/>
        <v>1640537</v>
      </c>
      <c r="AC24" s="61">
        <f t="shared" si="0"/>
        <v>21705</v>
      </c>
      <c r="AD24" s="61">
        <f t="shared" si="0"/>
        <v>42558100</v>
      </c>
      <c r="AE24" s="61">
        <f t="shared" si="1"/>
        <v>39</v>
      </c>
      <c r="AF24" s="61">
        <f t="shared" si="1"/>
        <v>323700</v>
      </c>
    </row>
    <row r="25" spans="1:32" x14ac:dyDescent="0.2">
      <c r="A25" s="11" t="s">
        <v>61</v>
      </c>
      <c r="B25" s="57" t="s">
        <v>14</v>
      </c>
      <c r="C25" s="36">
        <f t="shared" ref="C25:AB25" si="19">SUM(C56,C87,C118,C154)</f>
        <v>343000</v>
      </c>
      <c r="D25" s="36">
        <f t="shared" si="19"/>
        <v>0</v>
      </c>
      <c r="E25" s="36">
        <f t="shared" si="19"/>
        <v>20000</v>
      </c>
      <c r="F25" s="36">
        <f t="shared" si="19"/>
        <v>0</v>
      </c>
      <c r="G25" s="36">
        <f t="shared" si="19"/>
        <v>0</v>
      </c>
      <c r="H25" s="36">
        <f t="shared" si="19"/>
        <v>0</v>
      </c>
      <c r="I25" s="36">
        <f t="shared" si="19"/>
        <v>0</v>
      </c>
      <c r="J25" s="36">
        <f t="shared" si="19"/>
        <v>0</v>
      </c>
      <c r="K25" s="36">
        <f t="shared" si="19"/>
        <v>0</v>
      </c>
      <c r="L25" s="36">
        <f t="shared" si="19"/>
        <v>0</v>
      </c>
      <c r="M25" s="36">
        <f t="shared" si="19"/>
        <v>0</v>
      </c>
      <c r="N25" s="36">
        <f t="shared" si="19"/>
        <v>6</v>
      </c>
      <c r="O25" s="37">
        <f t="shared" si="19"/>
        <v>323000</v>
      </c>
      <c r="P25" s="37">
        <f t="shared" si="19"/>
        <v>0</v>
      </c>
      <c r="Q25" s="37">
        <f t="shared" si="19"/>
        <v>0</v>
      </c>
      <c r="R25" s="37">
        <f t="shared" si="19"/>
        <v>0</v>
      </c>
      <c r="S25" s="37">
        <f t="shared" si="19"/>
        <v>0</v>
      </c>
      <c r="T25" s="37">
        <f t="shared" si="19"/>
        <v>0</v>
      </c>
      <c r="U25" s="37">
        <f t="shared" si="19"/>
        <v>0</v>
      </c>
      <c r="V25" s="37">
        <f t="shared" si="19"/>
        <v>0</v>
      </c>
      <c r="W25" s="38">
        <f t="shared" si="19"/>
        <v>0</v>
      </c>
      <c r="X25" s="38">
        <f t="shared" si="19"/>
        <v>0</v>
      </c>
      <c r="Y25" s="38">
        <f t="shared" si="19"/>
        <v>0</v>
      </c>
      <c r="Z25" s="37">
        <f t="shared" si="19"/>
        <v>0</v>
      </c>
      <c r="AA25" s="37">
        <f t="shared" si="19"/>
        <v>0</v>
      </c>
      <c r="AB25" s="37">
        <f t="shared" si="19"/>
        <v>0</v>
      </c>
      <c r="AC25" s="61">
        <f t="shared" si="0"/>
        <v>22841</v>
      </c>
      <c r="AD25" s="61">
        <f t="shared" si="0"/>
        <v>32957085</v>
      </c>
      <c r="AE25" s="61">
        <f t="shared" si="1"/>
        <v>448</v>
      </c>
      <c r="AF25" s="61">
        <f t="shared" si="1"/>
        <v>1618735</v>
      </c>
    </row>
    <row r="26" spans="1:32" x14ac:dyDescent="0.2">
      <c r="A26" s="11" t="s">
        <v>62</v>
      </c>
      <c r="B26" s="57" t="s">
        <v>15</v>
      </c>
      <c r="C26" s="35">
        <f t="shared" ref="C26:AB26" si="20">SUM(C57,C88,C119,C155)</f>
        <v>42558100</v>
      </c>
      <c r="D26" s="36">
        <f t="shared" si="20"/>
        <v>0</v>
      </c>
      <c r="E26" s="36">
        <f t="shared" si="20"/>
        <v>0</v>
      </c>
      <c r="F26" s="36">
        <f t="shared" si="20"/>
        <v>33</v>
      </c>
      <c r="G26" s="36">
        <f t="shared" si="20"/>
        <v>262500</v>
      </c>
      <c r="H26" s="36">
        <f t="shared" si="20"/>
        <v>6106</v>
      </c>
      <c r="I26" s="36">
        <f t="shared" si="20"/>
        <v>14549600</v>
      </c>
      <c r="J26" s="36">
        <f t="shared" si="20"/>
        <v>0</v>
      </c>
      <c r="K26" s="36">
        <f t="shared" si="20"/>
        <v>0</v>
      </c>
      <c r="L26" s="36">
        <f t="shared" si="20"/>
        <v>0</v>
      </c>
      <c r="M26" s="36">
        <f t="shared" si="20"/>
        <v>0</v>
      </c>
      <c r="N26" s="36">
        <f t="shared" si="20"/>
        <v>0</v>
      </c>
      <c r="O26" s="37">
        <f t="shared" si="20"/>
        <v>0</v>
      </c>
      <c r="P26" s="37">
        <f t="shared" si="20"/>
        <v>83</v>
      </c>
      <c r="Q26" s="37">
        <f t="shared" si="20"/>
        <v>2075000</v>
      </c>
      <c r="R26" s="37">
        <f t="shared" si="20"/>
        <v>0</v>
      </c>
      <c r="S26" s="37">
        <f t="shared" si="20"/>
        <v>0</v>
      </c>
      <c r="T26" s="37">
        <f t="shared" si="20"/>
        <v>6</v>
      </c>
      <c r="U26" s="37">
        <f t="shared" si="20"/>
        <v>61200</v>
      </c>
      <c r="V26" s="37">
        <f t="shared" si="20"/>
        <v>0</v>
      </c>
      <c r="W26" s="38">
        <f t="shared" si="20"/>
        <v>0</v>
      </c>
      <c r="X26" s="38">
        <f t="shared" si="20"/>
        <v>9127</v>
      </c>
      <c r="Y26" s="38">
        <f t="shared" si="20"/>
        <v>15477</v>
      </c>
      <c r="Z26" s="37">
        <f t="shared" si="20"/>
        <v>25609800</v>
      </c>
      <c r="AA26" s="37">
        <f t="shared" si="20"/>
        <v>0</v>
      </c>
      <c r="AB26" s="37">
        <f t="shared" si="20"/>
        <v>0</v>
      </c>
      <c r="AC26" s="61">
        <f t="shared" si="0"/>
        <v>10830</v>
      </c>
      <c r="AD26" s="61">
        <f t="shared" si="0"/>
        <v>11199897</v>
      </c>
      <c r="AE26" s="61">
        <f t="shared" si="1"/>
        <v>301</v>
      </c>
      <c r="AF26" s="61">
        <f t="shared" si="1"/>
        <v>1582257</v>
      </c>
    </row>
    <row r="27" spans="1:32" x14ac:dyDescent="0.2">
      <c r="A27" s="11" t="s">
        <v>63</v>
      </c>
      <c r="B27" s="57" t="s">
        <v>16</v>
      </c>
      <c r="C27" s="35">
        <f t="shared" ref="C27:AB27" si="21">SUM(C58,C89,C120,C156)</f>
        <v>32957085</v>
      </c>
      <c r="D27" s="36">
        <f t="shared" si="21"/>
        <v>15</v>
      </c>
      <c r="E27" s="36">
        <f t="shared" si="21"/>
        <v>300000</v>
      </c>
      <c r="F27" s="36">
        <f t="shared" si="21"/>
        <v>65</v>
      </c>
      <c r="G27" s="36">
        <f t="shared" si="21"/>
        <v>97500</v>
      </c>
      <c r="H27" s="36">
        <f t="shared" si="21"/>
        <v>2552</v>
      </c>
      <c r="I27" s="36">
        <f t="shared" si="21"/>
        <v>26782000</v>
      </c>
      <c r="J27" s="36">
        <f t="shared" si="21"/>
        <v>364</v>
      </c>
      <c r="K27" s="36">
        <f t="shared" si="21"/>
        <v>1024500</v>
      </c>
      <c r="L27" s="36">
        <f t="shared" si="21"/>
        <v>0</v>
      </c>
      <c r="M27" s="36">
        <f t="shared" si="21"/>
        <v>0</v>
      </c>
      <c r="N27" s="36">
        <f t="shared" si="21"/>
        <v>4</v>
      </c>
      <c r="O27" s="37">
        <f t="shared" si="21"/>
        <v>196735</v>
      </c>
      <c r="P27" s="37">
        <f t="shared" si="21"/>
        <v>98</v>
      </c>
      <c r="Q27" s="37">
        <f t="shared" si="21"/>
        <v>2940000</v>
      </c>
      <c r="R27" s="37">
        <f t="shared" si="21"/>
        <v>0</v>
      </c>
      <c r="S27" s="37">
        <f t="shared" si="21"/>
        <v>0</v>
      </c>
      <c r="T27" s="37">
        <f t="shared" si="21"/>
        <v>0</v>
      </c>
      <c r="U27" s="37">
        <f t="shared" si="21"/>
        <v>0</v>
      </c>
      <c r="V27" s="37">
        <f t="shared" si="21"/>
        <v>0</v>
      </c>
      <c r="W27" s="38">
        <f t="shared" si="21"/>
        <v>0</v>
      </c>
      <c r="X27" s="38">
        <f t="shared" si="21"/>
        <v>3366</v>
      </c>
      <c r="Y27" s="38">
        <f t="shared" si="21"/>
        <v>19743</v>
      </c>
      <c r="Z27" s="37">
        <f t="shared" si="21"/>
        <v>1616350</v>
      </c>
      <c r="AA27" s="37">
        <f t="shared" si="21"/>
        <v>0</v>
      </c>
      <c r="AB27" s="37">
        <f t="shared" si="21"/>
        <v>0</v>
      </c>
      <c r="AC27" s="61" t="e">
        <f>#REF!+#REF!+#REF!+#REF!+#REF!+#REF!+#REF!+#REF!+#REF!+#REF!+#REF!+#REF!</f>
        <v>#REF!</v>
      </c>
      <c r="AD27" s="61" t="e">
        <f>#REF!+#REF!+#REF!+#REF!+#REF!+#REF!+#REF!+#REF!+#REF!+#REF!+#REF!+#REF!</f>
        <v>#REF!</v>
      </c>
      <c r="AE27" s="61" t="e">
        <f>AC27-#REF!-#REF!-#REF!</f>
        <v>#REF!</v>
      </c>
      <c r="AF27" s="61" t="e">
        <f>AD27-#REF!-#REF!-#REF!</f>
        <v>#REF!</v>
      </c>
    </row>
    <row r="28" spans="1:32" x14ac:dyDescent="0.2">
      <c r="A28" s="11" t="s">
        <v>64</v>
      </c>
      <c r="B28" s="57" t="s">
        <v>17</v>
      </c>
      <c r="C28" s="35">
        <f t="shared" ref="C28:AB28" si="22">SUM(C59,C90,C121,C157)</f>
        <v>11199897</v>
      </c>
      <c r="D28" s="36">
        <f t="shared" si="22"/>
        <v>38</v>
      </c>
      <c r="E28" s="36">
        <f t="shared" si="22"/>
        <v>228000</v>
      </c>
      <c r="F28" s="36">
        <f t="shared" si="22"/>
        <v>0</v>
      </c>
      <c r="G28" s="36">
        <f t="shared" si="22"/>
        <v>0</v>
      </c>
      <c r="H28" s="36">
        <f t="shared" si="22"/>
        <v>0</v>
      </c>
      <c r="I28" s="36">
        <f t="shared" si="22"/>
        <v>0</v>
      </c>
      <c r="J28" s="36">
        <f t="shared" si="22"/>
        <v>0</v>
      </c>
      <c r="K28" s="36">
        <f t="shared" si="22"/>
        <v>0</v>
      </c>
      <c r="L28" s="36">
        <f t="shared" si="22"/>
        <v>0</v>
      </c>
      <c r="M28" s="36">
        <f t="shared" si="22"/>
        <v>0</v>
      </c>
      <c r="N28" s="36">
        <f t="shared" si="22"/>
        <v>0</v>
      </c>
      <c r="O28" s="37">
        <f t="shared" si="22"/>
        <v>0</v>
      </c>
      <c r="P28" s="37">
        <f t="shared" si="22"/>
        <v>50</v>
      </c>
      <c r="Q28" s="37">
        <f t="shared" si="22"/>
        <v>367000</v>
      </c>
      <c r="R28" s="37">
        <f t="shared" si="22"/>
        <v>0</v>
      </c>
      <c r="S28" s="37">
        <f t="shared" si="22"/>
        <v>0</v>
      </c>
      <c r="T28" s="37">
        <f t="shared" si="22"/>
        <v>0</v>
      </c>
      <c r="U28" s="37">
        <f t="shared" si="22"/>
        <v>0</v>
      </c>
      <c r="V28" s="37">
        <f t="shared" si="22"/>
        <v>0</v>
      </c>
      <c r="W28" s="38">
        <f t="shared" si="22"/>
        <v>0</v>
      </c>
      <c r="X28" s="38">
        <f t="shared" si="22"/>
        <v>5570</v>
      </c>
      <c r="Y28" s="38">
        <f t="shared" si="22"/>
        <v>10479</v>
      </c>
      <c r="Z28" s="37">
        <f t="shared" si="22"/>
        <v>9250640</v>
      </c>
      <c r="AA28" s="37">
        <f t="shared" si="22"/>
        <v>263</v>
      </c>
      <c r="AB28" s="37">
        <f t="shared" si="22"/>
        <v>1354257</v>
      </c>
      <c r="AC28" s="61">
        <f>D29+F29+H29+J29+L29+N29+P29+R29+T29+V29+Y29+AA29</f>
        <v>3023</v>
      </c>
      <c r="AD28" s="61">
        <f>E29+G29+I29+K29+M29+O29+Q29+S29+U29+W29+Z29+AB29</f>
        <v>3124361</v>
      </c>
      <c r="AE28" s="61">
        <f>AC28-H29-P29-Y29</f>
        <v>2850</v>
      </c>
      <c r="AF28" s="61">
        <f>AD28-I29-Q29-Z29</f>
        <v>1546361</v>
      </c>
    </row>
    <row r="29" spans="1:32" x14ac:dyDescent="0.2">
      <c r="A29" s="11" t="s">
        <v>65</v>
      </c>
      <c r="B29" s="57" t="s">
        <v>18</v>
      </c>
      <c r="C29" s="36">
        <f t="shared" ref="C29:AB29" si="23">SUM(C60,C91,C122,C158)</f>
        <v>3124361</v>
      </c>
      <c r="D29" s="36">
        <f t="shared" si="23"/>
        <v>0</v>
      </c>
      <c r="E29" s="36">
        <f t="shared" si="23"/>
        <v>0</v>
      </c>
      <c r="F29" s="36">
        <f t="shared" si="23"/>
        <v>0</v>
      </c>
      <c r="G29" s="36">
        <f t="shared" si="23"/>
        <v>0</v>
      </c>
      <c r="H29" s="36">
        <f t="shared" si="23"/>
        <v>0</v>
      </c>
      <c r="I29" s="36">
        <f t="shared" si="23"/>
        <v>0</v>
      </c>
      <c r="J29" s="36">
        <f t="shared" si="23"/>
        <v>0</v>
      </c>
      <c r="K29" s="36">
        <f t="shared" si="23"/>
        <v>0</v>
      </c>
      <c r="L29" s="36">
        <f t="shared" si="23"/>
        <v>0</v>
      </c>
      <c r="M29" s="36">
        <f t="shared" si="23"/>
        <v>0</v>
      </c>
      <c r="N29" s="36">
        <f t="shared" si="23"/>
        <v>0</v>
      </c>
      <c r="O29" s="37">
        <f t="shared" si="23"/>
        <v>0</v>
      </c>
      <c r="P29" s="37">
        <f t="shared" si="23"/>
        <v>0</v>
      </c>
      <c r="Q29" s="37">
        <f t="shared" si="23"/>
        <v>0</v>
      </c>
      <c r="R29" s="36">
        <f t="shared" si="23"/>
        <v>2850</v>
      </c>
      <c r="S29" s="36">
        <f t="shared" si="23"/>
        <v>1546361</v>
      </c>
      <c r="T29" s="37">
        <f t="shared" si="23"/>
        <v>0</v>
      </c>
      <c r="U29" s="37">
        <f t="shared" si="23"/>
        <v>0</v>
      </c>
      <c r="V29" s="37">
        <f t="shared" si="23"/>
        <v>0</v>
      </c>
      <c r="W29" s="38">
        <f t="shared" si="23"/>
        <v>0</v>
      </c>
      <c r="X29" s="38">
        <f t="shared" si="23"/>
        <v>506</v>
      </c>
      <c r="Y29" s="38">
        <f t="shared" si="23"/>
        <v>173</v>
      </c>
      <c r="Z29" s="37">
        <f t="shared" si="23"/>
        <v>1578000</v>
      </c>
      <c r="AA29" s="37">
        <f t="shared" si="23"/>
        <v>0</v>
      </c>
      <c r="AB29" s="37">
        <f t="shared" si="23"/>
        <v>0</v>
      </c>
      <c r="AC29" s="61">
        <f t="shared" si="0"/>
        <v>0</v>
      </c>
      <c r="AD29" s="61">
        <f t="shared" si="0"/>
        <v>0</v>
      </c>
      <c r="AE29" s="61">
        <f t="shared" si="1"/>
        <v>0</v>
      </c>
      <c r="AF29" s="61">
        <f t="shared" si="1"/>
        <v>0</v>
      </c>
    </row>
    <row r="30" spans="1:32" x14ac:dyDescent="0.2">
      <c r="A30" s="12" t="s">
        <v>66</v>
      </c>
      <c r="B30" s="58" t="s">
        <v>19</v>
      </c>
      <c r="C30" s="39">
        <f t="shared" ref="C30:AB30" si="24">SUM(C61,C92,C123,C159)</f>
        <v>630500</v>
      </c>
      <c r="D30" s="39">
        <f t="shared" si="24"/>
        <v>36</v>
      </c>
      <c r="E30" s="39">
        <f t="shared" si="24"/>
        <v>72000</v>
      </c>
      <c r="F30" s="39">
        <f t="shared" si="24"/>
        <v>0</v>
      </c>
      <c r="G30" s="39">
        <f t="shared" si="24"/>
        <v>0</v>
      </c>
      <c r="H30" s="39">
        <f t="shared" si="24"/>
        <v>0</v>
      </c>
      <c r="I30" s="39">
        <f t="shared" si="24"/>
        <v>0</v>
      </c>
      <c r="J30" s="39">
        <f t="shared" si="24"/>
        <v>0</v>
      </c>
      <c r="K30" s="39">
        <f t="shared" si="24"/>
        <v>0</v>
      </c>
      <c r="L30" s="39">
        <f t="shared" si="24"/>
        <v>0</v>
      </c>
      <c r="M30" s="39">
        <f t="shared" si="24"/>
        <v>0</v>
      </c>
      <c r="N30" s="39">
        <f t="shared" si="24"/>
        <v>0</v>
      </c>
      <c r="O30" s="40">
        <f t="shared" si="24"/>
        <v>0</v>
      </c>
      <c r="P30" s="40">
        <f t="shared" si="24"/>
        <v>0</v>
      </c>
      <c r="Q30" s="40">
        <f t="shared" si="24"/>
        <v>0</v>
      </c>
      <c r="R30" s="40">
        <f t="shared" si="24"/>
        <v>0</v>
      </c>
      <c r="S30" s="40">
        <f t="shared" si="24"/>
        <v>0</v>
      </c>
      <c r="T30" s="40">
        <f t="shared" si="24"/>
        <v>0</v>
      </c>
      <c r="U30" s="40">
        <f t="shared" si="24"/>
        <v>0</v>
      </c>
      <c r="V30" s="40">
        <f t="shared" si="24"/>
        <v>0</v>
      </c>
      <c r="W30" s="41">
        <f t="shared" si="24"/>
        <v>0</v>
      </c>
      <c r="X30" s="41">
        <f t="shared" si="24"/>
        <v>205</v>
      </c>
      <c r="Y30" s="41">
        <f t="shared" si="24"/>
        <v>204</v>
      </c>
      <c r="Z30" s="40">
        <f t="shared" si="24"/>
        <v>558500</v>
      </c>
      <c r="AA30" s="40">
        <f t="shared" si="24"/>
        <v>0</v>
      </c>
      <c r="AB30" s="40">
        <f t="shared" si="24"/>
        <v>0</v>
      </c>
      <c r="AC30" s="61">
        <f t="shared" si="0"/>
        <v>0</v>
      </c>
      <c r="AD30" s="61">
        <f t="shared" si="0"/>
        <v>0</v>
      </c>
      <c r="AE30" s="61">
        <f t="shared" si="1"/>
        <v>0</v>
      </c>
      <c r="AF30" s="61">
        <f t="shared" si="1"/>
        <v>0</v>
      </c>
    </row>
    <row r="31" spans="1:32" x14ac:dyDescent="0.2">
      <c r="A31" s="59" t="s">
        <v>181</v>
      </c>
      <c r="C31" s="48"/>
      <c r="D31" s="48"/>
      <c r="E31" s="48"/>
    </row>
    <row r="32" spans="1:32" x14ac:dyDescent="0.2">
      <c r="A32" t="s">
        <v>0</v>
      </c>
    </row>
    <row r="33" spans="1:28" x14ac:dyDescent="0.2">
      <c r="B33" s="22"/>
      <c r="I33" s="45"/>
      <c r="J33" s="45"/>
      <c r="K33" s="45"/>
    </row>
    <row r="34" spans="1:28" s="60" customFormat="1" ht="20.45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</row>
    <row r="35" spans="1:28" s="66" customFormat="1" ht="19.5" x14ac:dyDescent="0.2">
      <c r="A35" s="74" t="s">
        <v>80</v>
      </c>
      <c r="B35" s="65"/>
      <c r="D35" s="65"/>
      <c r="E35" s="65"/>
      <c r="F35" s="65"/>
      <c r="G35" s="67"/>
      <c r="H35" s="67"/>
      <c r="I35" s="65"/>
      <c r="J35" s="65"/>
      <c r="K35" s="65"/>
      <c r="N35" s="68"/>
      <c r="O35" s="68"/>
      <c r="P35" s="68"/>
    </row>
    <row r="36" spans="1:28" s="8" customFormat="1" ht="37.15" customHeight="1" x14ac:dyDescent="0.2">
      <c r="A36" s="133" t="s">
        <v>193</v>
      </c>
      <c r="B36" s="134"/>
      <c r="C36" s="147" t="s">
        <v>194</v>
      </c>
      <c r="D36" s="139" t="s">
        <v>131</v>
      </c>
      <c r="E36" s="139"/>
      <c r="F36" s="139" t="s">
        <v>132</v>
      </c>
      <c r="G36" s="139"/>
      <c r="H36" s="139" t="s">
        <v>133</v>
      </c>
      <c r="I36" s="139"/>
      <c r="J36" s="139" t="s">
        <v>134</v>
      </c>
      <c r="K36" s="139"/>
      <c r="L36" s="139" t="s">
        <v>135</v>
      </c>
      <c r="M36" s="139"/>
      <c r="N36" s="139" t="s">
        <v>136</v>
      </c>
      <c r="O36" s="139"/>
      <c r="P36" s="139" t="s">
        <v>137</v>
      </c>
      <c r="Q36" s="139"/>
      <c r="R36" s="139" t="s">
        <v>138</v>
      </c>
      <c r="S36" s="139"/>
      <c r="T36" s="139" t="s">
        <v>139</v>
      </c>
      <c r="U36" s="139"/>
      <c r="V36" s="139" t="s">
        <v>140</v>
      </c>
      <c r="W36" s="139"/>
      <c r="X36" s="140" t="s">
        <v>141</v>
      </c>
      <c r="Y36" s="142"/>
      <c r="Z36" s="141"/>
      <c r="AA36" s="139" t="s">
        <v>142</v>
      </c>
      <c r="AB36" s="140"/>
    </row>
    <row r="37" spans="1:28" s="8" customFormat="1" ht="13.9" customHeight="1" x14ac:dyDescent="0.2">
      <c r="A37" s="135"/>
      <c r="B37" s="136"/>
      <c r="C37" s="148"/>
      <c r="D37" s="109" t="s">
        <v>47</v>
      </c>
      <c r="E37" s="109" t="s">
        <v>143</v>
      </c>
      <c r="F37" s="109" t="s">
        <v>49</v>
      </c>
      <c r="G37" s="109" t="s">
        <v>144</v>
      </c>
      <c r="H37" s="109" t="s">
        <v>48</v>
      </c>
      <c r="I37" s="109" t="s">
        <v>145</v>
      </c>
      <c r="J37" s="109" t="s">
        <v>48</v>
      </c>
      <c r="K37" s="109" t="s">
        <v>146</v>
      </c>
      <c r="L37" s="109" t="s">
        <v>48</v>
      </c>
      <c r="M37" s="109" t="s">
        <v>147</v>
      </c>
      <c r="N37" s="109" t="s">
        <v>48</v>
      </c>
      <c r="O37" s="109" t="s">
        <v>148</v>
      </c>
      <c r="P37" s="109" t="s">
        <v>48</v>
      </c>
      <c r="Q37" s="109" t="s">
        <v>149</v>
      </c>
      <c r="R37" s="109" t="s">
        <v>48</v>
      </c>
      <c r="S37" s="109" t="s">
        <v>150</v>
      </c>
      <c r="T37" s="109" t="s">
        <v>48</v>
      </c>
      <c r="U37" s="109" t="s">
        <v>151</v>
      </c>
      <c r="V37" s="109" t="s">
        <v>48</v>
      </c>
      <c r="W37" s="109" t="s">
        <v>152</v>
      </c>
      <c r="X37" s="109" t="s">
        <v>50</v>
      </c>
      <c r="Y37" s="109" t="s">
        <v>48</v>
      </c>
      <c r="Z37" s="109" t="s">
        <v>153</v>
      </c>
      <c r="AA37" s="109" t="s">
        <v>48</v>
      </c>
      <c r="AB37" s="110" t="s">
        <v>154</v>
      </c>
    </row>
    <row r="38" spans="1:28" s="20" customFormat="1" ht="34.15" customHeight="1" x14ac:dyDescent="0.2">
      <c r="A38" s="137"/>
      <c r="B38" s="138"/>
      <c r="C38" s="149"/>
      <c r="D38" s="80" t="s">
        <v>43</v>
      </c>
      <c r="E38" s="80" t="s">
        <v>42</v>
      </c>
      <c r="F38" s="80" t="s">
        <v>44</v>
      </c>
      <c r="G38" s="80" t="s">
        <v>45</v>
      </c>
      <c r="H38" s="80" t="s">
        <v>43</v>
      </c>
      <c r="I38" s="80" t="s">
        <v>42</v>
      </c>
      <c r="J38" s="80" t="s">
        <v>43</v>
      </c>
      <c r="K38" s="80" t="s">
        <v>42</v>
      </c>
      <c r="L38" s="80" t="s">
        <v>43</v>
      </c>
      <c r="M38" s="80" t="s">
        <v>42</v>
      </c>
      <c r="N38" s="80" t="s">
        <v>43</v>
      </c>
      <c r="O38" s="80" t="s">
        <v>42</v>
      </c>
      <c r="P38" s="80" t="s">
        <v>43</v>
      </c>
      <c r="Q38" s="80" t="s">
        <v>42</v>
      </c>
      <c r="R38" s="80" t="s">
        <v>43</v>
      </c>
      <c r="S38" s="80" t="s">
        <v>42</v>
      </c>
      <c r="T38" s="80" t="s">
        <v>43</v>
      </c>
      <c r="U38" s="80" t="s">
        <v>42</v>
      </c>
      <c r="V38" s="80" t="s">
        <v>43</v>
      </c>
      <c r="W38" s="80" t="s">
        <v>42</v>
      </c>
      <c r="X38" s="80" t="s">
        <v>1</v>
      </c>
      <c r="Y38" s="80" t="s">
        <v>43</v>
      </c>
      <c r="Z38" s="80" t="s">
        <v>42</v>
      </c>
      <c r="AA38" s="80" t="s">
        <v>43</v>
      </c>
      <c r="AB38" s="51" t="s">
        <v>42</v>
      </c>
    </row>
    <row r="39" spans="1:28" s="6" customFormat="1" x14ac:dyDescent="0.2">
      <c r="A39" s="79" t="s">
        <v>96</v>
      </c>
      <c r="B39" s="56" t="s">
        <v>3</v>
      </c>
      <c r="C39" s="27">
        <v>138873474</v>
      </c>
      <c r="D39" s="28">
        <v>308</v>
      </c>
      <c r="E39" s="28">
        <v>2586000</v>
      </c>
      <c r="F39" s="28">
        <v>48</v>
      </c>
      <c r="G39" s="28">
        <v>213001</v>
      </c>
      <c r="H39" s="28">
        <v>1</v>
      </c>
      <c r="I39" s="28">
        <v>5000</v>
      </c>
      <c r="J39" s="28">
        <v>9422</v>
      </c>
      <c r="K39" s="28">
        <v>28540235</v>
      </c>
      <c r="L39" s="28">
        <v>77</v>
      </c>
      <c r="M39" s="28">
        <v>60000</v>
      </c>
      <c r="N39" s="28">
        <v>32</v>
      </c>
      <c r="O39" s="29">
        <v>2454997</v>
      </c>
      <c r="P39" s="29">
        <v>768</v>
      </c>
      <c r="Q39" s="29">
        <v>15581195</v>
      </c>
      <c r="R39" s="29">
        <v>91278</v>
      </c>
      <c r="S39" s="29">
        <v>83846061</v>
      </c>
      <c r="T39" s="29">
        <v>89</v>
      </c>
      <c r="U39" s="29">
        <v>1194200</v>
      </c>
      <c r="V39" s="29">
        <v>18345</v>
      </c>
      <c r="W39" s="30">
        <v>3947470</v>
      </c>
      <c r="X39" s="30">
        <v>0</v>
      </c>
      <c r="Y39" s="30">
        <v>0</v>
      </c>
      <c r="Z39" s="29">
        <v>0</v>
      </c>
      <c r="AA39" s="29">
        <v>65</v>
      </c>
      <c r="AB39" s="29">
        <v>465315</v>
      </c>
    </row>
    <row r="40" spans="1:28" s="6" customFormat="1" x14ac:dyDescent="0.2">
      <c r="A40" s="8" t="s">
        <v>84</v>
      </c>
      <c r="B40" s="57" t="s">
        <v>85</v>
      </c>
      <c r="C40" s="78">
        <v>2045400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5">
        <v>0</v>
      </c>
      <c r="O40" s="76">
        <v>0</v>
      </c>
      <c r="P40" s="76">
        <v>55</v>
      </c>
      <c r="Q40" s="76">
        <v>1617000</v>
      </c>
      <c r="R40" s="76">
        <v>0</v>
      </c>
      <c r="S40" s="76">
        <v>0</v>
      </c>
      <c r="T40" s="76">
        <v>21</v>
      </c>
      <c r="U40" s="76">
        <v>428400</v>
      </c>
      <c r="V40" s="76">
        <v>0</v>
      </c>
      <c r="W40" s="77">
        <v>0</v>
      </c>
      <c r="X40" s="77">
        <v>0</v>
      </c>
      <c r="Y40" s="77">
        <v>0</v>
      </c>
      <c r="Z40" s="76">
        <v>0</v>
      </c>
      <c r="AA40" s="76">
        <v>0</v>
      </c>
      <c r="AB40" s="76">
        <v>0</v>
      </c>
    </row>
    <row r="41" spans="1:28" s="6" customFormat="1" x14ac:dyDescent="0.2">
      <c r="A41" s="8" t="s">
        <v>86</v>
      </c>
      <c r="B41" s="57" t="s">
        <v>87</v>
      </c>
      <c r="C41" s="78">
        <v>7740525</v>
      </c>
      <c r="D41" s="75">
        <v>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0</v>
      </c>
      <c r="L41" s="75">
        <v>77</v>
      </c>
      <c r="M41" s="75">
        <v>60000</v>
      </c>
      <c r="N41" s="75">
        <v>7</v>
      </c>
      <c r="O41" s="76">
        <v>490025</v>
      </c>
      <c r="P41" s="76">
        <v>154</v>
      </c>
      <c r="Q41" s="76">
        <v>3478000</v>
      </c>
      <c r="R41" s="76">
        <v>0</v>
      </c>
      <c r="S41" s="76">
        <v>0</v>
      </c>
      <c r="T41" s="76">
        <v>0</v>
      </c>
      <c r="U41" s="76">
        <v>0</v>
      </c>
      <c r="V41" s="76">
        <v>3542</v>
      </c>
      <c r="W41" s="77">
        <v>3712500</v>
      </c>
      <c r="X41" s="77">
        <v>0</v>
      </c>
      <c r="Y41" s="77">
        <v>0</v>
      </c>
      <c r="Z41" s="76">
        <v>0</v>
      </c>
      <c r="AA41" s="76">
        <v>0</v>
      </c>
      <c r="AB41" s="76">
        <v>0</v>
      </c>
    </row>
    <row r="42" spans="1:28" s="6" customFormat="1" x14ac:dyDescent="0.2">
      <c r="A42" s="8" t="s">
        <v>195</v>
      </c>
      <c r="B42" s="57" t="s">
        <v>88</v>
      </c>
      <c r="C42" s="78">
        <v>190000</v>
      </c>
      <c r="D42" s="75">
        <v>19</v>
      </c>
      <c r="E42" s="75">
        <v>190000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5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7">
        <v>0</v>
      </c>
      <c r="X42" s="77">
        <v>0</v>
      </c>
      <c r="Y42" s="77">
        <v>0</v>
      </c>
      <c r="Z42" s="76">
        <v>0</v>
      </c>
      <c r="AA42" s="76">
        <v>0</v>
      </c>
      <c r="AB42" s="76">
        <v>0</v>
      </c>
    </row>
    <row r="43" spans="1:28" s="6" customFormat="1" x14ac:dyDescent="0.2">
      <c r="A43" s="8" t="s">
        <v>196</v>
      </c>
      <c r="B43" s="57" t="s">
        <v>89</v>
      </c>
      <c r="C43" s="78">
        <v>20372195</v>
      </c>
      <c r="D43" s="75">
        <v>94</v>
      </c>
      <c r="E43" s="75">
        <v>1618000</v>
      </c>
      <c r="F43" s="75">
        <v>0</v>
      </c>
      <c r="G43" s="75">
        <v>0</v>
      </c>
      <c r="H43" s="75">
        <v>0</v>
      </c>
      <c r="I43" s="75">
        <v>0</v>
      </c>
      <c r="J43" s="75">
        <v>4679</v>
      </c>
      <c r="K43" s="75">
        <v>14116800</v>
      </c>
      <c r="L43" s="75">
        <v>0</v>
      </c>
      <c r="M43" s="75">
        <v>0</v>
      </c>
      <c r="N43" s="75">
        <v>0</v>
      </c>
      <c r="O43" s="76">
        <v>0</v>
      </c>
      <c r="P43" s="76">
        <v>142</v>
      </c>
      <c r="Q43" s="76">
        <v>4156195</v>
      </c>
      <c r="R43" s="76">
        <v>0</v>
      </c>
      <c r="S43" s="76">
        <v>0</v>
      </c>
      <c r="T43" s="76">
        <v>46</v>
      </c>
      <c r="U43" s="76">
        <v>469200</v>
      </c>
      <c r="V43" s="76">
        <v>6</v>
      </c>
      <c r="W43" s="77">
        <v>12000</v>
      </c>
      <c r="X43" s="77">
        <v>0</v>
      </c>
      <c r="Y43" s="77">
        <v>0</v>
      </c>
      <c r="Z43" s="76">
        <v>0</v>
      </c>
      <c r="AA43" s="76">
        <v>0</v>
      </c>
      <c r="AB43" s="76">
        <v>0</v>
      </c>
    </row>
    <row r="44" spans="1:28" s="6" customFormat="1" x14ac:dyDescent="0.2">
      <c r="A44" s="8" t="s">
        <v>90</v>
      </c>
      <c r="B44" s="57" t="s">
        <v>91</v>
      </c>
      <c r="C44" s="78">
        <v>37987807</v>
      </c>
      <c r="D44" s="75">
        <v>1</v>
      </c>
      <c r="E44" s="75">
        <v>14000</v>
      </c>
      <c r="F44" s="75">
        <v>9</v>
      </c>
      <c r="G44" s="75">
        <v>38000</v>
      </c>
      <c r="H44" s="75">
        <v>0</v>
      </c>
      <c r="I44" s="75">
        <v>0</v>
      </c>
      <c r="J44" s="75">
        <v>3699</v>
      </c>
      <c r="K44" s="75">
        <v>11821000</v>
      </c>
      <c r="L44" s="75">
        <v>0</v>
      </c>
      <c r="M44" s="75">
        <v>0</v>
      </c>
      <c r="N44" s="75">
        <v>6</v>
      </c>
      <c r="O44" s="76">
        <v>416000</v>
      </c>
      <c r="P44" s="76">
        <v>25</v>
      </c>
      <c r="Q44" s="76">
        <v>500000</v>
      </c>
      <c r="R44" s="76">
        <v>1788</v>
      </c>
      <c r="S44" s="76">
        <v>25198807</v>
      </c>
      <c r="T44" s="76">
        <v>0</v>
      </c>
      <c r="U44" s="76">
        <v>0</v>
      </c>
      <c r="V44" s="76">
        <v>0</v>
      </c>
      <c r="W44" s="77">
        <v>0</v>
      </c>
      <c r="X44" s="77">
        <v>0</v>
      </c>
      <c r="Y44" s="77">
        <v>0</v>
      </c>
      <c r="Z44" s="76">
        <v>0</v>
      </c>
      <c r="AA44" s="76">
        <v>0</v>
      </c>
      <c r="AB44" s="76">
        <v>0</v>
      </c>
    </row>
    <row r="45" spans="1:28" s="6" customFormat="1" x14ac:dyDescent="0.2">
      <c r="A45" s="8" t="s">
        <v>92</v>
      </c>
      <c r="B45" s="57" t="s">
        <v>93</v>
      </c>
      <c r="C45" s="78">
        <v>59820514</v>
      </c>
      <c r="D45" s="75">
        <v>8</v>
      </c>
      <c r="E45" s="75">
        <v>40000</v>
      </c>
      <c r="F45" s="75">
        <v>38</v>
      </c>
      <c r="G45" s="75">
        <v>171001</v>
      </c>
      <c r="H45" s="75">
        <v>1</v>
      </c>
      <c r="I45" s="75">
        <v>5000</v>
      </c>
      <c r="J45" s="75">
        <v>743</v>
      </c>
      <c r="K45" s="75">
        <v>1899935</v>
      </c>
      <c r="L45" s="75">
        <v>0</v>
      </c>
      <c r="M45" s="75">
        <v>0</v>
      </c>
      <c r="N45" s="75">
        <v>0</v>
      </c>
      <c r="O45" s="76">
        <v>0</v>
      </c>
      <c r="P45" s="76">
        <v>54</v>
      </c>
      <c r="Q45" s="76">
        <v>540000</v>
      </c>
      <c r="R45" s="76">
        <v>84915</v>
      </c>
      <c r="S45" s="76">
        <v>56789608</v>
      </c>
      <c r="T45" s="76">
        <v>8</v>
      </c>
      <c r="U45" s="76">
        <v>152000</v>
      </c>
      <c r="V45" s="76">
        <v>14797</v>
      </c>
      <c r="W45" s="77">
        <v>222970</v>
      </c>
      <c r="X45" s="77">
        <v>0</v>
      </c>
      <c r="Y45" s="77">
        <v>0</v>
      </c>
      <c r="Z45" s="76">
        <v>0</v>
      </c>
      <c r="AA45" s="76">
        <v>0</v>
      </c>
      <c r="AB45" s="76">
        <v>0</v>
      </c>
    </row>
    <row r="46" spans="1:28" x14ac:dyDescent="0.2">
      <c r="A46" s="11" t="s">
        <v>51</v>
      </c>
      <c r="B46" s="57" t="s">
        <v>4</v>
      </c>
      <c r="C46" s="35">
        <v>1164100</v>
      </c>
      <c r="D46" s="36">
        <v>1</v>
      </c>
      <c r="E46" s="36">
        <v>5000</v>
      </c>
      <c r="F46" s="36">
        <v>0</v>
      </c>
      <c r="G46" s="36">
        <v>0</v>
      </c>
      <c r="H46" s="36">
        <v>0</v>
      </c>
      <c r="I46" s="36">
        <v>0</v>
      </c>
      <c r="J46" s="36">
        <v>40</v>
      </c>
      <c r="K46" s="36">
        <v>65100</v>
      </c>
      <c r="L46" s="36">
        <v>0</v>
      </c>
      <c r="M46" s="36">
        <v>0</v>
      </c>
      <c r="N46" s="36">
        <v>6</v>
      </c>
      <c r="O46" s="37">
        <v>600000</v>
      </c>
      <c r="P46" s="37">
        <v>29</v>
      </c>
      <c r="Q46" s="37">
        <v>450000</v>
      </c>
      <c r="R46" s="37">
        <v>0</v>
      </c>
      <c r="S46" s="37">
        <v>0</v>
      </c>
      <c r="T46" s="37">
        <v>4</v>
      </c>
      <c r="U46" s="37">
        <v>44000</v>
      </c>
      <c r="V46" s="37">
        <v>0</v>
      </c>
      <c r="W46" s="38">
        <v>0</v>
      </c>
      <c r="X46" s="38">
        <v>0</v>
      </c>
      <c r="Y46" s="38">
        <v>0</v>
      </c>
      <c r="Z46" s="37">
        <v>0</v>
      </c>
      <c r="AA46" s="37">
        <v>0</v>
      </c>
      <c r="AB46" s="37">
        <v>0</v>
      </c>
    </row>
    <row r="47" spans="1:28" x14ac:dyDescent="0.2">
      <c r="A47" s="11" t="s">
        <v>52</v>
      </c>
      <c r="B47" s="57" t="s">
        <v>5</v>
      </c>
      <c r="C47" s="35">
        <v>593500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26</v>
      </c>
      <c r="K47" s="36">
        <v>183500</v>
      </c>
      <c r="L47" s="36">
        <v>0</v>
      </c>
      <c r="M47" s="36">
        <v>0</v>
      </c>
      <c r="N47" s="36">
        <v>0</v>
      </c>
      <c r="O47" s="37">
        <v>0</v>
      </c>
      <c r="P47" s="37">
        <v>20</v>
      </c>
      <c r="Q47" s="37">
        <v>410000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8">
        <v>0</v>
      </c>
      <c r="X47" s="38">
        <v>0</v>
      </c>
      <c r="Y47" s="38">
        <v>0</v>
      </c>
      <c r="Z47" s="37">
        <v>0</v>
      </c>
      <c r="AA47" s="37">
        <v>0</v>
      </c>
      <c r="AB47" s="37">
        <v>0</v>
      </c>
    </row>
    <row r="48" spans="1:28" x14ac:dyDescent="0.2">
      <c r="A48" s="11" t="s">
        <v>53</v>
      </c>
      <c r="B48" s="57" t="s">
        <v>6</v>
      </c>
      <c r="C48" s="35">
        <v>625000</v>
      </c>
      <c r="D48" s="36">
        <v>2</v>
      </c>
      <c r="E48" s="36">
        <v>10000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7">
        <v>0</v>
      </c>
      <c r="P48" s="37">
        <v>30</v>
      </c>
      <c r="Q48" s="37">
        <v>615000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8">
        <v>0</v>
      </c>
      <c r="X48" s="38">
        <v>0</v>
      </c>
      <c r="Y48" s="38">
        <v>0</v>
      </c>
      <c r="Z48" s="37">
        <v>0</v>
      </c>
      <c r="AA48" s="37">
        <v>0</v>
      </c>
      <c r="AB48" s="37">
        <v>0</v>
      </c>
    </row>
    <row r="49" spans="1:28" x14ac:dyDescent="0.2">
      <c r="A49" s="11" t="s">
        <v>54</v>
      </c>
      <c r="B49" s="57" t="s">
        <v>7</v>
      </c>
      <c r="C49" s="35">
        <v>344892</v>
      </c>
      <c r="D49" s="36">
        <v>72</v>
      </c>
      <c r="E49" s="36">
        <v>144000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4</v>
      </c>
      <c r="O49" s="37">
        <v>108892</v>
      </c>
      <c r="P49" s="37">
        <v>46</v>
      </c>
      <c r="Q49" s="37">
        <v>92000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8">
        <v>0</v>
      </c>
      <c r="X49" s="38">
        <v>0</v>
      </c>
      <c r="Y49" s="38">
        <v>0</v>
      </c>
      <c r="Z49" s="37">
        <v>0</v>
      </c>
      <c r="AA49" s="37">
        <v>0</v>
      </c>
      <c r="AB49" s="37">
        <v>0</v>
      </c>
    </row>
    <row r="50" spans="1:28" x14ac:dyDescent="0.2">
      <c r="A50" s="11" t="s">
        <v>55</v>
      </c>
      <c r="B50" s="57" t="s">
        <v>8</v>
      </c>
      <c r="C50" s="35">
        <v>2953327</v>
      </c>
      <c r="D50" s="36">
        <v>2</v>
      </c>
      <c r="E50" s="36">
        <v>20000</v>
      </c>
      <c r="F50" s="36">
        <v>1</v>
      </c>
      <c r="G50" s="36">
        <v>4000</v>
      </c>
      <c r="H50" s="36">
        <v>0</v>
      </c>
      <c r="I50" s="36">
        <v>0</v>
      </c>
      <c r="J50" s="36">
        <v>42</v>
      </c>
      <c r="K50" s="36">
        <v>64500</v>
      </c>
      <c r="L50" s="36">
        <v>0</v>
      </c>
      <c r="M50" s="36">
        <v>0</v>
      </c>
      <c r="N50" s="36">
        <v>7</v>
      </c>
      <c r="O50" s="37">
        <v>698330</v>
      </c>
      <c r="P50" s="37">
        <v>26</v>
      </c>
      <c r="Q50" s="37">
        <v>780000</v>
      </c>
      <c r="R50" s="37">
        <v>3948</v>
      </c>
      <c r="S50" s="37">
        <v>1386497</v>
      </c>
      <c r="T50" s="37">
        <v>0</v>
      </c>
      <c r="U50" s="37">
        <v>0</v>
      </c>
      <c r="V50" s="37">
        <v>0</v>
      </c>
      <c r="W50" s="38">
        <v>0</v>
      </c>
      <c r="X50" s="38">
        <v>0</v>
      </c>
      <c r="Y50" s="38">
        <v>0</v>
      </c>
      <c r="Z50" s="37">
        <v>0</v>
      </c>
      <c r="AA50" s="37">
        <v>0</v>
      </c>
      <c r="AB50" s="37">
        <v>0</v>
      </c>
    </row>
    <row r="51" spans="1:28" x14ac:dyDescent="0.2">
      <c r="A51" s="11" t="s">
        <v>56</v>
      </c>
      <c r="B51" s="57" t="s">
        <v>9</v>
      </c>
      <c r="C51" s="35">
        <v>100000</v>
      </c>
      <c r="D51" s="36">
        <v>20</v>
      </c>
      <c r="E51" s="36">
        <v>100000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8">
        <v>0</v>
      </c>
      <c r="X51" s="38">
        <v>0</v>
      </c>
      <c r="Y51" s="38">
        <v>0</v>
      </c>
      <c r="Z51" s="37">
        <v>0</v>
      </c>
      <c r="AA51" s="37">
        <v>0</v>
      </c>
      <c r="AB51" s="37">
        <v>0</v>
      </c>
    </row>
    <row r="52" spans="1:28" x14ac:dyDescent="0.2">
      <c r="A52" s="11" t="s">
        <v>57</v>
      </c>
      <c r="B52" s="57" t="s">
        <v>10</v>
      </c>
      <c r="C52" s="35">
        <v>374000</v>
      </c>
      <c r="D52" s="36">
        <v>2</v>
      </c>
      <c r="E52" s="36">
        <v>12000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7">
        <v>0</v>
      </c>
      <c r="P52" s="37">
        <v>34</v>
      </c>
      <c r="Q52" s="37">
        <v>362000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8">
        <v>0</v>
      </c>
      <c r="X52" s="38">
        <v>0</v>
      </c>
      <c r="Y52" s="38">
        <v>0</v>
      </c>
      <c r="Z52" s="37">
        <v>0</v>
      </c>
      <c r="AA52" s="37">
        <v>0</v>
      </c>
      <c r="AB52" s="37">
        <v>0</v>
      </c>
    </row>
    <row r="53" spans="1:28" x14ac:dyDescent="0.2">
      <c r="A53" s="11" t="s">
        <v>58</v>
      </c>
      <c r="B53" s="57" t="s">
        <v>11</v>
      </c>
      <c r="C53" s="35">
        <v>589000</v>
      </c>
      <c r="D53" s="36">
        <v>25</v>
      </c>
      <c r="E53" s="36">
        <v>125000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7">
        <v>0</v>
      </c>
      <c r="P53" s="37">
        <v>47</v>
      </c>
      <c r="Q53" s="37">
        <v>394000</v>
      </c>
      <c r="R53" s="37">
        <v>0</v>
      </c>
      <c r="S53" s="37">
        <v>0</v>
      </c>
      <c r="T53" s="37">
        <v>7</v>
      </c>
      <c r="U53" s="37">
        <v>70000</v>
      </c>
      <c r="V53" s="37">
        <v>0</v>
      </c>
      <c r="W53" s="38">
        <v>0</v>
      </c>
      <c r="X53" s="38">
        <v>0</v>
      </c>
      <c r="Y53" s="38">
        <v>0</v>
      </c>
      <c r="Z53" s="37">
        <v>0</v>
      </c>
      <c r="AA53" s="37">
        <v>0</v>
      </c>
      <c r="AB53" s="37">
        <v>0</v>
      </c>
    </row>
    <row r="54" spans="1:28" x14ac:dyDescent="0.2">
      <c r="A54" s="11" t="s">
        <v>59</v>
      </c>
      <c r="B54" s="57" t="s">
        <v>12</v>
      </c>
      <c r="C54" s="35">
        <v>367400</v>
      </c>
      <c r="D54" s="36">
        <v>15</v>
      </c>
      <c r="E54" s="36">
        <v>75000</v>
      </c>
      <c r="F54" s="36">
        <v>0</v>
      </c>
      <c r="G54" s="36">
        <v>0</v>
      </c>
      <c r="H54" s="36">
        <v>0</v>
      </c>
      <c r="I54" s="36">
        <v>0</v>
      </c>
      <c r="J54" s="36">
        <v>38</v>
      </c>
      <c r="K54" s="36">
        <v>94400</v>
      </c>
      <c r="L54" s="36">
        <v>0</v>
      </c>
      <c r="M54" s="36">
        <v>0</v>
      </c>
      <c r="N54" s="36">
        <v>1</v>
      </c>
      <c r="O54" s="37">
        <v>42000</v>
      </c>
      <c r="P54" s="37">
        <v>6</v>
      </c>
      <c r="Q54" s="37">
        <v>156000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8">
        <v>0</v>
      </c>
      <c r="X54" s="38">
        <v>0</v>
      </c>
      <c r="Y54" s="38">
        <v>0</v>
      </c>
      <c r="Z54" s="37">
        <v>0</v>
      </c>
      <c r="AA54" s="37">
        <v>0</v>
      </c>
      <c r="AB54" s="37">
        <v>0</v>
      </c>
    </row>
    <row r="55" spans="1:28" x14ac:dyDescent="0.2">
      <c r="A55" s="11" t="s">
        <v>60</v>
      </c>
      <c r="B55" s="57" t="s">
        <v>13</v>
      </c>
      <c r="C55" s="35">
        <v>1549000</v>
      </c>
      <c r="D55" s="36">
        <v>27</v>
      </c>
      <c r="E55" s="36">
        <v>135000</v>
      </c>
      <c r="F55" s="36">
        <v>0</v>
      </c>
      <c r="G55" s="36">
        <v>0</v>
      </c>
      <c r="H55" s="36">
        <v>0</v>
      </c>
      <c r="I55" s="36">
        <v>0</v>
      </c>
      <c r="J55" s="36">
        <v>50</v>
      </c>
      <c r="K55" s="36">
        <v>47500</v>
      </c>
      <c r="L55" s="36">
        <v>0</v>
      </c>
      <c r="M55" s="36">
        <v>0</v>
      </c>
      <c r="N55" s="36">
        <v>0</v>
      </c>
      <c r="O55" s="36">
        <v>0</v>
      </c>
      <c r="P55" s="37">
        <v>51</v>
      </c>
      <c r="Q55" s="37">
        <v>1020000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8">
        <v>0</v>
      </c>
      <c r="X55" s="38">
        <v>0</v>
      </c>
      <c r="Y55" s="38">
        <v>0</v>
      </c>
      <c r="Z55" s="37">
        <v>0</v>
      </c>
      <c r="AA55" s="37">
        <v>20</v>
      </c>
      <c r="AB55" s="37">
        <v>366500</v>
      </c>
    </row>
    <row r="56" spans="1:28" x14ac:dyDescent="0.2">
      <c r="A56" s="11" t="s">
        <v>61</v>
      </c>
      <c r="B56" s="57" t="s">
        <v>14</v>
      </c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8">
        <v>0</v>
      </c>
      <c r="X56" s="38">
        <v>0</v>
      </c>
      <c r="Y56" s="38">
        <v>0</v>
      </c>
      <c r="Z56" s="37">
        <v>0</v>
      </c>
      <c r="AA56" s="37">
        <v>0</v>
      </c>
      <c r="AB56" s="37">
        <v>0</v>
      </c>
    </row>
    <row r="57" spans="1:28" x14ac:dyDescent="0.2">
      <c r="A57" s="11" t="s">
        <v>62</v>
      </c>
      <c r="B57" s="57" t="s">
        <v>15</v>
      </c>
      <c r="C57" s="35">
        <v>630600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7">
        <v>0</v>
      </c>
      <c r="P57" s="37">
        <v>24</v>
      </c>
      <c r="Q57" s="37">
        <v>600000</v>
      </c>
      <c r="R57" s="37">
        <v>0</v>
      </c>
      <c r="S57" s="37">
        <v>0</v>
      </c>
      <c r="T57" s="37">
        <v>3</v>
      </c>
      <c r="U57" s="37">
        <v>30600</v>
      </c>
      <c r="V57" s="37">
        <v>0</v>
      </c>
      <c r="W57" s="38">
        <v>0</v>
      </c>
      <c r="X57" s="38">
        <v>0</v>
      </c>
      <c r="Y57" s="38">
        <v>0</v>
      </c>
      <c r="Z57" s="37">
        <v>0</v>
      </c>
      <c r="AA57" s="37">
        <v>0</v>
      </c>
      <c r="AB57" s="37">
        <v>0</v>
      </c>
    </row>
    <row r="58" spans="1:28" x14ac:dyDescent="0.2">
      <c r="A58" s="11" t="s">
        <v>63</v>
      </c>
      <c r="B58" s="57" t="s">
        <v>16</v>
      </c>
      <c r="C58" s="35">
        <v>667250</v>
      </c>
      <c r="D58" s="36">
        <v>1</v>
      </c>
      <c r="E58" s="36">
        <v>20000</v>
      </c>
      <c r="F58" s="36">
        <v>0</v>
      </c>
      <c r="G58" s="36">
        <v>0</v>
      </c>
      <c r="H58" s="36">
        <v>0</v>
      </c>
      <c r="I58" s="36">
        <v>0</v>
      </c>
      <c r="J58" s="36">
        <v>105</v>
      </c>
      <c r="K58" s="36">
        <v>247500</v>
      </c>
      <c r="L58" s="36">
        <v>0</v>
      </c>
      <c r="M58" s="36">
        <v>0</v>
      </c>
      <c r="N58" s="36">
        <v>1</v>
      </c>
      <c r="O58" s="37">
        <v>99750</v>
      </c>
      <c r="P58" s="37">
        <v>10</v>
      </c>
      <c r="Q58" s="37">
        <v>300000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8">
        <v>0</v>
      </c>
      <c r="X58" s="38">
        <v>0</v>
      </c>
      <c r="Y58" s="38">
        <v>0</v>
      </c>
      <c r="Z58" s="37">
        <v>0</v>
      </c>
      <c r="AA58" s="37">
        <v>0</v>
      </c>
      <c r="AB58" s="37">
        <v>0</v>
      </c>
    </row>
    <row r="59" spans="1:28" x14ac:dyDescent="0.2">
      <c r="A59" s="11" t="s">
        <v>64</v>
      </c>
      <c r="B59" s="57" t="s">
        <v>17</v>
      </c>
      <c r="C59" s="35">
        <v>269815</v>
      </c>
      <c r="D59" s="36">
        <v>10</v>
      </c>
      <c r="E59" s="36">
        <v>60000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7">
        <v>0</v>
      </c>
      <c r="P59" s="37">
        <v>15</v>
      </c>
      <c r="Q59" s="37">
        <v>111000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8">
        <v>0</v>
      </c>
      <c r="X59" s="38">
        <v>0</v>
      </c>
      <c r="Y59" s="38">
        <v>0</v>
      </c>
      <c r="Z59" s="37">
        <v>0</v>
      </c>
      <c r="AA59" s="37">
        <v>45</v>
      </c>
      <c r="AB59" s="37">
        <v>98815</v>
      </c>
    </row>
    <row r="60" spans="1:28" x14ac:dyDescent="0.2">
      <c r="A60" s="11" t="s">
        <v>65</v>
      </c>
      <c r="B60" s="57" t="s">
        <v>18</v>
      </c>
      <c r="C60" s="36">
        <v>471149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7">
        <v>0</v>
      </c>
      <c r="P60" s="37">
        <v>0</v>
      </c>
      <c r="Q60" s="37">
        <v>0</v>
      </c>
      <c r="R60" s="36">
        <v>627</v>
      </c>
      <c r="S60" s="36">
        <v>471149</v>
      </c>
      <c r="T60" s="37">
        <v>0</v>
      </c>
      <c r="U60" s="37">
        <v>0</v>
      </c>
      <c r="V60" s="37">
        <v>0</v>
      </c>
      <c r="W60" s="38">
        <v>0</v>
      </c>
      <c r="X60" s="38">
        <v>0</v>
      </c>
      <c r="Y60" s="38">
        <v>0</v>
      </c>
      <c r="Z60" s="37">
        <v>0</v>
      </c>
      <c r="AA60" s="37">
        <v>0</v>
      </c>
      <c r="AB60" s="37">
        <v>0</v>
      </c>
    </row>
    <row r="61" spans="1:28" x14ac:dyDescent="0.2">
      <c r="A61" s="12" t="s">
        <v>66</v>
      </c>
      <c r="B61" s="58" t="s">
        <v>19</v>
      </c>
      <c r="C61" s="39">
        <v>18000</v>
      </c>
      <c r="D61" s="39">
        <v>9</v>
      </c>
      <c r="E61" s="39">
        <v>18000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>
        <v>0</v>
      </c>
      <c r="X61" s="41">
        <v>0</v>
      </c>
      <c r="Y61" s="41">
        <v>0</v>
      </c>
      <c r="Z61" s="40">
        <v>0</v>
      </c>
      <c r="AA61" s="40">
        <v>0</v>
      </c>
      <c r="AB61" s="40">
        <v>0</v>
      </c>
    </row>
    <row r="62" spans="1:28" x14ac:dyDescent="0.2">
      <c r="A62" s="59" t="s">
        <v>181</v>
      </c>
      <c r="C62" s="48"/>
      <c r="D62" s="48"/>
      <c r="E62" s="48"/>
    </row>
    <row r="63" spans="1:28" x14ac:dyDescent="0.2">
      <c r="A63" t="s">
        <v>0</v>
      </c>
    </row>
    <row r="65" spans="1:32" s="60" customFormat="1" ht="20.45" customHeight="1" x14ac:dyDescent="0.2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</row>
    <row r="66" spans="1:32" s="66" customFormat="1" ht="19.5" x14ac:dyDescent="0.2">
      <c r="A66" s="74" t="s">
        <v>81</v>
      </c>
      <c r="B66" s="65"/>
      <c r="D66" s="65"/>
      <c r="E66" s="65"/>
      <c r="F66" s="65"/>
      <c r="G66" s="67"/>
      <c r="H66" s="67"/>
      <c r="I66" s="65"/>
      <c r="J66" s="65"/>
      <c r="K66" s="65"/>
      <c r="N66" s="68"/>
      <c r="O66" s="68"/>
      <c r="P66" s="68"/>
    </row>
    <row r="67" spans="1:32" s="8" customFormat="1" ht="37.15" customHeight="1" x14ac:dyDescent="0.2">
      <c r="A67" s="133" t="s">
        <v>193</v>
      </c>
      <c r="B67" s="134"/>
      <c r="C67" s="147" t="s">
        <v>194</v>
      </c>
      <c r="D67" s="139" t="s">
        <v>131</v>
      </c>
      <c r="E67" s="139"/>
      <c r="F67" s="139" t="s">
        <v>132</v>
      </c>
      <c r="G67" s="139"/>
      <c r="H67" s="139" t="s">
        <v>133</v>
      </c>
      <c r="I67" s="139"/>
      <c r="J67" s="139" t="s">
        <v>134</v>
      </c>
      <c r="K67" s="139"/>
      <c r="L67" s="139" t="s">
        <v>135</v>
      </c>
      <c r="M67" s="139"/>
      <c r="N67" s="139" t="s">
        <v>136</v>
      </c>
      <c r="O67" s="139"/>
      <c r="P67" s="139" t="s">
        <v>137</v>
      </c>
      <c r="Q67" s="139"/>
      <c r="R67" s="139" t="s">
        <v>138</v>
      </c>
      <c r="S67" s="139"/>
      <c r="T67" s="139" t="s">
        <v>139</v>
      </c>
      <c r="U67" s="139"/>
      <c r="V67" s="139" t="s">
        <v>140</v>
      </c>
      <c r="W67" s="139"/>
      <c r="X67" s="140" t="s">
        <v>141</v>
      </c>
      <c r="Y67" s="142"/>
      <c r="Z67" s="141"/>
      <c r="AA67" s="139" t="s">
        <v>142</v>
      </c>
      <c r="AB67" s="140"/>
    </row>
    <row r="68" spans="1:32" s="8" customFormat="1" ht="13.9" customHeight="1" x14ac:dyDescent="0.2">
      <c r="A68" s="135"/>
      <c r="B68" s="136"/>
      <c r="C68" s="148"/>
      <c r="D68" s="109" t="s">
        <v>47</v>
      </c>
      <c r="E68" s="109" t="s">
        <v>143</v>
      </c>
      <c r="F68" s="109" t="s">
        <v>49</v>
      </c>
      <c r="G68" s="109" t="s">
        <v>144</v>
      </c>
      <c r="H68" s="109" t="s">
        <v>48</v>
      </c>
      <c r="I68" s="109" t="s">
        <v>145</v>
      </c>
      <c r="J68" s="109" t="s">
        <v>48</v>
      </c>
      <c r="K68" s="109" t="s">
        <v>146</v>
      </c>
      <c r="L68" s="109" t="s">
        <v>48</v>
      </c>
      <c r="M68" s="109" t="s">
        <v>147</v>
      </c>
      <c r="N68" s="109" t="s">
        <v>48</v>
      </c>
      <c r="O68" s="109" t="s">
        <v>148</v>
      </c>
      <c r="P68" s="109" t="s">
        <v>48</v>
      </c>
      <c r="Q68" s="109" t="s">
        <v>149</v>
      </c>
      <c r="R68" s="109" t="s">
        <v>48</v>
      </c>
      <c r="S68" s="109" t="s">
        <v>150</v>
      </c>
      <c r="T68" s="109" t="s">
        <v>48</v>
      </c>
      <c r="U68" s="109" t="s">
        <v>151</v>
      </c>
      <c r="V68" s="109" t="s">
        <v>48</v>
      </c>
      <c r="W68" s="109" t="s">
        <v>152</v>
      </c>
      <c r="X68" s="109" t="s">
        <v>50</v>
      </c>
      <c r="Y68" s="109" t="s">
        <v>48</v>
      </c>
      <c r="Z68" s="109" t="s">
        <v>153</v>
      </c>
      <c r="AA68" s="109" t="s">
        <v>48</v>
      </c>
      <c r="AB68" s="110" t="s">
        <v>154</v>
      </c>
    </row>
    <row r="69" spans="1:32" s="20" customFormat="1" ht="34.15" customHeight="1" x14ac:dyDescent="0.2">
      <c r="A69" s="137"/>
      <c r="B69" s="138"/>
      <c r="C69" s="149"/>
      <c r="D69" s="80" t="s">
        <v>43</v>
      </c>
      <c r="E69" s="80" t="s">
        <v>42</v>
      </c>
      <c r="F69" s="80" t="s">
        <v>44</v>
      </c>
      <c r="G69" s="80" t="s">
        <v>45</v>
      </c>
      <c r="H69" s="80" t="s">
        <v>43</v>
      </c>
      <c r="I69" s="80" t="s">
        <v>42</v>
      </c>
      <c r="J69" s="80" t="s">
        <v>43</v>
      </c>
      <c r="K69" s="80" t="s">
        <v>42</v>
      </c>
      <c r="L69" s="80" t="s">
        <v>43</v>
      </c>
      <c r="M69" s="80" t="s">
        <v>42</v>
      </c>
      <c r="N69" s="80" t="s">
        <v>43</v>
      </c>
      <c r="O69" s="80" t="s">
        <v>42</v>
      </c>
      <c r="P69" s="80" t="s">
        <v>43</v>
      </c>
      <c r="Q69" s="80" t="s">
        <v>42</v>
      </c>
      <c r="R69" s="80" t="s">
        <v>43</v>
      </c>
      <c r="S69" s="80" t="s">
        <v>42</v>
      </c>
      <c r="T69" s="80" t="s">
        <v>43</v>
      </c>
      <c r="U69" s="80" t="s">
        <v>42</v>
      </c>
      <c r="V69" s="80" t="s">
        <v>43</v>
      </c>
      <c r="W69" s="80" t="s">
        <v>42</v>
      </c>
      <c r="X69" s="80" t="s">
        <v>1</v>
      </c>
      <c r="Y69" s="80" t="s">
        <v>43</v>
      </c>
      <c r="Z69" s="80" t="s">
        <v>42</v>
      </c>
      <c r="AA69" s="80" t="s">
        <v>43</v>
      </c>
      <c r="AB69" s="51" t="s">
        <v>42</v>
      </c>
    </row>
    <row r="70" spans="1:32" s="6" customFormat="1" x14ac:dyDescent="0.2">
      <c r="A70" s="79" t="s">
        <v>96</v>
      </c>
      <c r="B70" s="56" t="s">
        <v>3</v>
      </c>
      <c r="C70" s="27">
        <v>643613250</v>
      </c>
      <c r="D70" s="28">
        <v>250</v>
      </c>
      <c r="E70" s="28">
        <v>2227400</v>
      </c>
      <c r="F70" s="28">
        <v>94</v>
      </c>
      <c r="G70" s="28">
        <v>319000</v>
      </c>
      <c r="H70" s="28">
        <v>3357</v>
      </c>
      <c r="I70" s="28">
        <v>17780765</v>
      </c>
      <c r="J70" s="28">
        <v>7969</v>
      </c>
      <c r="K70" s="28">
        <v>20337065</v>
      </c>
      <c r="L70" s="28">
        <v>49</v>
      </c>
      <c r="M70" s="28">
        <v>37500</v>
      </c>
      <c r="N70" s="28">
        <v>49</v>
      </c>
      <c r="O70" s="29">
        <v>3495475</v>
      </c>
      <c r="P70" s="29">
        <v>671</v>
      </c>
      <c r="Q70" s="29">
        <v>14761100</v>
      </c>
      <c r="R70" s="29">
        <v>140918</v>
      </c>
      <c r="S70" s="29">
        <v>108234781</v>
      </c>
      <c r="T70" s="29">
        <v>75</v>
      </c>
      <c r="U70" s="29">
        <v>1272200</v>
      </c>
      <c r="V70" s="29">
        <v>51526</v>
      </c>
      <c r="W70" s="30">
        <v>45158503</v>
      </c>
      <c r="X70" s="30">
        <v>277619</v>
      </c>
      <c r="Y70" s="30">
        <v>449906</v>
      </c>
      <c r="Z70" s="29">
        <v>429149928</v>
      </c>
      <c r="AA70" s="29">
        <v>82</v>
      </c>
      <c r="AB70" s="29">
        <v>839533</v>
      </c>
      <c r="AD70" s="69"/>
      <c r="AE70" s="69"/>
      <c r="AF70" s="69"/>
    </row>
    <row r="71" spans="1:32" s="6" customFormat="1" x14ac:dyDescent="0.2">
      <c r="A71" s="8" t="s">
        <v>84</v>
      </c>
      <c r="B71" s="57" t="s">
        <v>85</v>
      </c>
      <c r="C71" s="78">
        <v>54837330</v>
      </c>
      <c r="D71" s="75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5">
        <v>0</v>
      </c>
      <c r="O71" s="76">
        <v>0</v>
      </c>
      <c r="P71" s="76">
        <v>52</v>
      </c>
      <c r="Q71" s="76">
        <v>1369100</v>
      </c>
      <c r="R71" s="76">
        <v>0</v>
      </c>
      <c r="S71" s="76">
        <v>0</v>
      </c>
      <c r="T71" s="76">
        <v>16</v>
      </c>
      <c r="U71" s="76">
        <v>326400</v>
      </c>
      <c r="V71" s="76">
        <v>0</v>
      </c>
      <c r="W71" s="77">
        <v>0</v>
      </c>
      <c r="X71" s="77">
        <v>38242</v>
      </c>
      <c r="Y71" s="77">
        <v>83760</v>
      </c>
      <c r="Z71" s="76">
        <v>53141830</v>
      </c>
      <c r="AA71" s="76">
        <v>0</v>
      </c>
      <c r="AB71" s="76">
        <v>0</v>
      </c>
      <c r="AD71" s="69"/>
      <c r="AE71" s="69"/>
      <c r="AF71" s="69"/>
    </row>
    <row r="72" spans="1:32" s="6" customFormat="1" x14ac:dyDescent="0.2">
      <c r="A72" s="8" t="s">
        <v>86</v>
      </c>
      <c r="B72" s="57" t="s">
        <v>87</v>
      </c>
      <c r="C72" s="78">
        <v>105779485</v>
      </c>
      <c r="D72" s="75">
        <v>1</v>
      </c>
      <c r="E72" s="75">
        <v>1000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0</v>
      </c>
      <c r="L72" s="75">
        <v>49</v>
      </c>
      <c r="M72" s="75">
        <v>37500</v>
      </c>
      <c r="N72" s="75">
        <v>12</v>
      </c>
      <c r="O72" s="76">
        <v>955985</v>
      </c>
      <c r="P72" s="76">
        <v>125</v>
      </c>
      <c r="Q72" s="76">
        <v>2771000</v>
      </c>
      <c r="R72" s="76">
        <v>0</v>
      </c>
      <c r="S72" s="76">
        <v>0</v>
      </c>
      <c r="T72" s="76">
        <v>0</v>
      </c>
      <c r="U72" s="76">
        <v>0</v>
      </c>
      <c r="V72" s="76">
        <v>3303</v>
      </c>
      <c r="W72" s="77">
        <v>3380500</v>
      </c>
      <c r="X72" s="77">
        <v>39530</v>
      </c>
      <c r="Y72" s="77">
        <v>39530</v>
      </c>
      <c r="Z72" s="76">
        <v>98633500</v>
      </c>
      <c r="AA72" s="76">
        <v>0</v>
      </c>
      <c r="AB72" s="76">
        <v>0</v>
      </c>
      <c r="AD72" s="69"/>
      <c r="AE72" s="69"/>
      <c r="AF72" s="69"/>
    </row>
    <row r="73" spans="1:32" s="6" customFormat="1" x14ac:dyDescent="0.2">
      <c r="A73" s="8" t="s">
        <v>195</v>
      </c>
      <c r="B73" s="57" t="s">
        <v>88</v>
      </c>
      <c r="C73" s="78">
        <v>36388000</v>
      </c>
      <c r="D73" s="75">
        <v>22</v>
      </c>
      <c r="E73" s="75">
        <v>220000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5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7">
        <v>0</v>
      </c>
      <c r="X73" s="77">
        <v>16108</v>
      </c>
      <c r="Y73" s="77">
        <v>40606</v>
      </c>
      <c r="Z73" s="76">
        <v>36168000</v>
      </c>
      <c r="AA73" s="76">
        <v>0</v>
      </c>
      <c r="AB73" s="76">
        <v>0</v>
      </c>
      <c r="AD73" s="69"/>
      <c r="AE73" s="69"/>
      <c r="AF73" s="69"/>
    </row>
    <row r="74" spans="1:32" s="6" customFormat="1" x14ac:dyDescent="0.2">
      <c r="A74" s="8" t="s">
        <v>196</v>
      </c>
      <c r="B74" s="57" t="s">
        <v>89</v>
      </c>
      <c r="C74" s="78">
        <v>134242500</v>
      </c>
      <c r="D74" s="75">
        <v>77</v>
      </c>
      <c r="E74" s="75">
        <v>1315400</v>
      </c>
      <c r="F74" s="75">
        <v>0</v>
      </c>
      <c r="G74" s="75">
        <v>0</v>
      </c>
      <c r="H74" s="75">
        <v>0</v>
      </c>
      <c r="I74" s="75">
        <v>0</v>
      </c>
      <c r="J74" s="75">
        <v>5400</v>
      </c>
      <c r="K74" s="75">
        <v>16219000</v>
      </c>
      <c r="L74" s="75">
        <v>0</v>
      </c>
      <c r="M74" s="75">
        <v>0</v>
      </c>
      <c r="N74" s="75">
        <v>0</v>
      </c>
      <c r="O74" s="76">
        <v>0</v>
      </c>
      <c r="P74" s="76">
        <v>119</v>
      </c>
      <c r="Q74" s="76">
        <v>3507000</v>
      </c>
      <c r="R74" s="76">
        <v>0</v>
      </c>
      <c r="S74" s="76">
        <v>0</v>
      </c>
      <c r="T74" s="76">
        <v>38</v>
      </c>
      <c r="U74" s="76">
        <v>387600</v>
      </c>
      <c r="V74" s="76">
        <v>13891</v>
      </c>
      <c r="W74" s="77">
        <v>41241000</v>
      </c>
      <c r="X74" s="77">
        <v>35813</v>
      </c>
      <c r="Y74" s="77">
        <v>35813</v>
      </c>
      <c r="Z74" s="76">
        <v>71572500</v>
      </c>
      <c r="AA74" s="76">
        <v>0</v>
      </c>
      <c r="AB74" s="76">
        <v>0</v>
      </c>
      <c r="AD74" s="69"/>
      <c r="AE74" s="69"/>
      <c r="AF74" s="69"/>
    </row>
    <row r="75" spans="1:32" s="6" customFormat="1" x14ac:dyDescent="0.2">
      <c r="A75" s="8" t="s">
        <v>90</v>
      </c>
      <c r="B75" s="57" t="s">
        <v>91</v>
      </c>
      <c r="C75" s="78">
        <v>80138070</v>
      </c>
      <c r="D75" s="75">
        <v>5</v>
      </c>
      <c r="E75" s="75">
        <v>40000</v>
      </c>
      <c r="F75" s="75">
        <v>13</v>
      </c>
      <c r="G75" s="75">
        <v>65000</v>
      </c>
      <c r="H75" s="75">
        <v>0</v>
      </c>
      <c r="I75" s="75">
        <v>0</v>
      </c>
      <c r="J75" s="75">
        <v>1321</v>
      </c>
      <c r="K75" s="75">
        <v>1081300</v>
      </c>
      <c r="L75" s="75">
        <v>0</v>
      </c>
      <c r="M75" s="75">
        <v>0</v>
      </c>
      <c r="N75" s="75">
        <v>3</v>
      </c>
      <c r="O75" s="76">
        <v>203000</v>
      </c>
      <c r="P75" s="76">
        <v>17</v>
      </c>
      <c r="Q75" s="76">
        <v>340000</v>
      </c>
      <c r="R75" s="76">
        <v>2922</v>
      </c>
      <c r="S75" s="76">
        <v>22155743</v>
      </c>
      <c r="T75" s="76">
        <v>0</v>
      </c>
      <c r="U75" s="76">
        <v>0</v>
      </c>
      <c r="V75" s="76">
        <v>0</v>
      </c>
      <c r="W75" s="77">
        <v>0</v>
      </c>
      <c r="X75" s="77">
        <v>82326</v>
      </c>
      <c r="Y75" s="77">
        <v>175491</v>
      </c>
      <c r="Z75" s="76">
        <v>56253027</v>
      </c>
      <c r="AA75" s="76">
        <v>0</v>
      </c>
      <c r="AB75" s="76">
        <v>0</v>
      </c>
      <c r="AD75" s="69"/>
      <c r="AE75" s="69"/>
      <c r="AF75" s="69"/>
    </row>
    <row r="76" spans="1:32" s="6" customFormat="1" x14ac:dyDescent="0.2">
      <c r="A76" s="8" t="s">
        <v>92</v>
      </c>
      <c r="B76" s="57" t="s">
        <v>93</v>
      </c>
      <c r="C76" s="78">
        <v>129105655</v>
      </c>
      <c r="D76" s="75">
        <v>6</v>
      </c>
      <c r="E76" s="75">
        <v>30000</v>
      </c>
      <c r="F76" s="75">
        <v>39</v>
      </c>
      <c r="G76" s="75">
        <v>186500</v>
      </c>
      <c r="H76" s="75">
        <v>6</v>
      </c>
      <c r="I76" s="75">
        <v>47565</v>
      </c>
      <c r="J76" s="75">
        <v>769</v>
      </c>
      <c r="K76" s="75">
        <v>2091965</v>
      </c>
      <c r="L76" s="75">
        <v>0</v>
      </c>
      <c r="M76" s="75">
        <v>0</v>
      </c>
      <c r="N76" s="75">
        <v>4</v>
      </c>
      <c r="O76" s="76">
        <v>80000</v>
      </c>
      <c r="P76" s="76">
        <v>47</v>
      </c>
      <c r="Q76" s="76">
        <v>470000</v>
      </c>
      <c r="R76" s="76">
        <v>133107</v>
      </c>
      <c r="S76" s="76">
        <v>83856622</v>
      </c>
      <c r="T76" s="76">
        <v>12</v>
      </c>
      <c r="U76" s="76">
        <v>464000</v>
      </c>
      <c r="V76" s="76">
        <v>34332</v>
      </c>
      <c r="W76" s="77">
        <v>537003</v>
      </c>
      <c r="X76" s="77">
        <v>16193</v>
      </c>
      <c r="Y76" s="77">
        <v>0</v>
      </c>
      <c r="Z76" s="76">
        <v>41342000</v>
      </c>
      <c r="AA76" s="76">
        <v>0</v>
      </c>
      <c r="AB76" s="76">
        <v>0</v>
      </c>
      <c r="AD76" s="69"/>
      <c r="AF76" s="69"/>
    </row>
    <row r="77" spans="1:32" x14ac:dyDescent="0.2">
      <c r="A77" s="11" t="s">
        <v>51</v>
      </c>
      <c r="B77" s="57" t="s">
        <v>4</v>
      </c>
      <c r="C77" s="35">
        <v>2681900</v>
      </c>
      <c r="D77" s="36">
        <v>2</v>
      </c>
      <c r="E77" s="36">
        <v>10000</v>
      </c>
      <c r="F77" s="36">
        <v>0</v>
      </c>
      <c r="G77" s="36">
        <v>0</v>
      </c>
      <c r="H77" s="36">
        <v>0</v>
      </c>
      <c r="I77" s="36">
        <v>0</v>
      </c>
      <c r="J77" s="36">
        <v>42</v>
      </c>
      <c r="K77" s="36">
        <v>67900</v>
      </c>
      <c r="L77" s="36">
        <v>0</v>
      </c>
      <c r="M77" s="36">
        <v>0</v>
      </c>
      <c r="N77" s="36">
        <v>4</v>
      </c>
      <c r="O77" s="37">
        <v>400000</v>
      </c>
      <c r="P77" s="37">
        <v>12</v>
      </c>
      <c r="Q77" s="37">
        <v>195000</v>
      </c>
      <c r="R77" s="37">
        <v>0</v>
      </c>
      <c r="S77" s="37">
        <v>0</v>
      </c>
      <c r="T77" s="37">
        <v>4</v>
      </c>
      <c r="U77" s="37">
        <v>44000</v>
      </c>
      <c r="V77" s="37">
        <v>0</v>
      </c>
      <c r="W77" s="38">
        <v>0</v>
      </c>
      <c r="X77" s="38">
        <v>1965</v>
      </c>
      <c r="Y77" s="38">
        <v>1965</v>
      </c>
      <c r="Z77" s="37">
        <v>1965000</v>
      </c>
      <c r="AA77" s="37">
        <v>0</v>
      </c>
      <c r="AB77" s="37">
        <v>0</v>
      </c>
      <c r="AD77" s="70"/>
      <c r="AE77" s="70"/>
      <c r="AF77" s="70"/>
    </row>
    <row r="78" spans="1:32" x14ac:dyDescent="0.2">
      <c r="A78" s="11" t="s">
        <v>52</v>
      </c>
      <c r="B78" s="57" t="s">
        <v>5</v>
      </c>
      <c r="C78" s="35">
        <v>6305000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26</v>
      </c>
      <c r="K78" s="36">
        <v>191000</v>
      </c>
      <c r="L78" s="36">
        <v>0</v>
      </c>
      <c r="M78" s="36">
        <v>0</v>
      </c>
      <c r="N78" s="36">
        <v>0</v>
      </c>
      <c r="O78" s="37">
        <v>0</v>
      </c>
      <c r="P78" s="37">
        <v>15</v>
      </c>
      <c r="Q78" s="37">
        <v>310000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  <c r="X78" s="38">
        <v>2902</v>
      </c>
      <c r="Y78" s="38">
        <v>2902</v>
      </c>
      <c r="Z78" s="37">
        <v>5804000</v>
      </c>
      <c r="AA78" s="37">
        <v>0</v>
      </c>
      <c r="AB78" s="37">
        <v>0</v>
      </c>
      <c r="AD78" s="70"/>
      <c r="AE78" s="70"/>
      <c r="AF78" s="70"/>
    </row>
    <row r="79" spans="1:32" x14ac:dyDescent="0.2">
      <c r="A79" s="11" t="s">
        <v>53</v>
      </c>
      <c r="B79" s="57" t="s">
        <v>6</v>
      </c>
      <c r="C79" s="35">
        <v>6695045</v>
      </c>
      <c r="D79" s="36">
        <v>3</v>
      </c>
      <c r="E79" s="36">
        <v>17000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7">
        <v>0</v>
      </c>
      <c r="P79" s="37">
        <v>31</v>
      </c>
      <c r="Q79" s="37">
        <v>620000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8">
        <v>0</v>
      </c>
      <c r="X79" s="38">
        <v>4943</v>
      </c>
      <c r="Y79" s="38">
        <v>9100</v>
      </c>
      <c r="Z79" s="37">
        <v>6058045</v>
      </c>
      <c r="AA79" s="37">
        <v>0</v>
      </c>
      <c r="AB79" s="37">
        <v>0</v>
      </c>
      <c r="AD79" s="70"/>
      <c r="AE79" s="70"/>
      <c r="AF79" s="70"/>
    </row>
    <row r="80" spans="1:32" x14ac:dyDescent="0.2">
      <c r="A80" s="11" t="s">
        <v>54</v>
      </c>
      <c r="B80" s="57" t="s">
        <v>7</v>
      </c>
      <c r="C80" s="35">
        <v>11399000</v>
      </c>
      <c r="D80" s="36">
        <v>69</v>
      </c>
      <c r="E80" s="36">
        <v>138000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5</v>
      </c>
      <c r="O80" s="37">
        <v>150000</v>
      </c>
      <c r="P80" s="37">
        <v>34</v>
      </c>
      <c r="Q80" s="37">
        <v>680000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8">
        <v>0</v>
      </c>
      <c r="X80" s="38">
        <v>10431</v>
      </c>
      <c r="Y80" s="38">
        <v>10431</v>
      </c>
      <c r="Z80" s="37">
        <v>10431000</v>
      </c>
      <c r="AA80" s="37">
        <v>0</v>
      </c>
      <c r="AB80" s="37">
        <v>0</v>
      </c>
      <c r="AD80" s="70"/>
      <c r="AE80" s="70"/>
      <c r="AF80" s="70"/>
    </row>
    <row r="81" spans="1:32" x14ac:dyDescent="0.2">
      <c r="A81" s="11" t="s">
        <v>55</v>
      </c>
      <c r="B81" s="57" t="s">
        <v>8</v>
      </c>
      <c r="C81" s="35">
        <v>6933975</v>
      </c>
      <c r="D81" s="36">
        <v>7</v>
      </c>
      <c r="E81" s="36">
        <v>70000</v>
      </c>
      <c r="F81" s="36">
        <v>2</v>
      </c>
      <c r="G81" s="36">
        <v>7500</v>
      </c>
      <c r="H81" s="36">
        <v>0</v>
      </c>
      <c r="I81" s="36">
        <v>0</v>
      </c>
      <c r="J81" s="36">
        <v>129</v>
      </c>
      <c r="K81" s="36">
        <v>64500</v>
      </c>
      <c r="L81" s="36">
        <v>0</v>
      </c>
      <c r="M81" s="36">
        <v>0</v>
      </c>
      <c r="N81" s="36">
        <v>13</v>
      </c>
      <c r="O81" s="37">
        <v>1286490</v>
      </c>
      <c r="P81" s="37">
        <v>56</v>
      </c>
      <c r="Q81" s="37">
        <v>1680000</v>
      </c>
      <c r="R81" s="37">
        <v>4340</v>
      </c>
      <c r="S81" s="37">
        <v>1834685</v>
      </c>
      <c r="T81" s="37">
        <v>0</v>
      </c>
      <c r="U81" s="37">
        <v>0</v>
      </c>
      <c r="V81" s="37">
        <v>0</v>
      </c>
      <c r="W81" s="38">
        <v>0</v>
      </c>
      <c r="X81" s="38">
        <v>3003</v>
      </c>
      <c r="Y81" s="38">
        <v>3003</v>
      </c>
      <c r="Z81" s="37">
        <v>1990800</v>
      </c>
      <c r="AA81" s="37">
        <v>0</v>
      </c>
      <c r="AB81" s="37">
        <v>0</v>
      </c>
      <c r="AE81" s="70"/>
      <c r="AF81" s="70"/>
    </row>
    <row r="82" spans="1:32" x14ac:dyDescent="0.2">
      <c r="A82" s="11" t="s">
        <v>205</v>
      </c>
      <c r="B82" s="57" t="s">
        <v>9</v>
      </c>
      <c r="C82" s="35">
        <v>6792326</v>
      </c>
      <c r="D82" s="36">
        <v>4</v>
      </c>
      <c r="E82" s="36">
        <v>20000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8">
        <v>0</v>
      </c>
      <c r="X82" s="38">
        <v>4884</v>
      </c>
      <c r="Y82" s="38">
        <v>10147</v>
      </c>
      <c r="Z82" s="37">
        <v>6772326</v>
      </c>
      <c r="AA82" s="37">
        <v>0</v>
      </c>
      <c r="AB82" s="37">
        <v>0</v>
      </c>
      <c r="AD82" s="70"/>
      <c r="AE82" s="70"/>
      <c r="AF82" s="70"/>
    </row>
    <row r="83" spans="1:32" x14ac:dyDescent="0.2">
      <c r="A83" s="11" t="s">
        <v>57</v>
      </c>
      <c r="B83" s="57" t="s">
        <v>10</v>
      </c>
      <c r="C83" s="35">
        <v>2235000</v>
      </c>
      <c r="D83" s="36">
        <v>2</v>
      </c>
      <c r="E83" s="36">
        <v>12000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7">
        <v>0</v>
      </c>
      <c r="P83" s="37">
        <v>40</v>
      </c>
      <c r="Q83" s="37">
        <v>513000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8">
        <v>0</v>
      </c>
      <c r="X83" s="38">
        <v>1710</v>
      </c>
      <c r="Y83" s="38">
        <v>0</v>
      </c>
      <c r="Z83" s="37">
        <v>1710000</v>
      </c>
      <c r="AA83" s="37">
        <v>0</v>
      </c>
      <c r="AB83" s="37">
        <v>0</v>
      </c>
      <c r="AD83" s="70"/>
      <c r="AE83" s="70"/>
      <c r="AF83" s="70"/>
    </row>
    <row r="84" spans="1:32" x14ac:dyDescent="0.2">
      <c r="A84" s="11" t="s">
        <v>58</v>
      </c>
      <c r="B84" s="57" t="s">
        <v>11</v>
      </c>
      <c r="C84" s="35">
        <v>11126500</v>
      </c>
      <c r="D84" s="36">
        <v>10</v>
      </c>
      <c r="E84" s="36">
        <v>50000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5</v>
      </c>
      <c r="O84" s="37">
        <v>150000</v>
      </c>
      <c r="P84" s="37">
        <v>28</v>
      </c>
      <c r="Q84" s="37">
        <v>233000</v>
      </c>
      <c r="R84" s="37">
        <v>0</v>
      </c>
      <c r="S84" s="37">
        <v>0</v>
      </c>
      <c r="T84" s="37">
        <v>4</v>
      </c>
      <c r="U84" s="37">
        <v>40000</v>
      </c>
      <c r="V84" s="37">
        <v>0</v>
      </c>
      <c r="W84" s="38">
        <v>0</v>
      </c>
      <c r="X84" s="38">
        <v>8195</v>
      </c>
      <c r="Y84" s="38">
        <v>16375</v>
      </c>
      <c r="Z84" s="37">
        <v>10653500</v>
      </c>
      <c r="AA84" s="37">
        <v>0</v>
      </c>
      <c r="AB84" s="37">
        <v>0</v>
      </c>
    </row>
    <row r="85" spans="1:32" x14ac:dyDescent="0.2">
      <c r="A85" s="11" t="s">
        <v>59</v>
      </c>
      <c r="B85" s="57" t="s">
        <v>12</v>
      </c>
      <c r="C85" s="35">
        <v>814200</v>
      </c>
      <c r="D85" s="36">
        <v>8</v>
      </c>
      <c r="E85" s="36">
        <v>80000</v>
      </c>
      <c r="F85" s="36">
        <v>0</v>
      </c>
      <c r="G85" s="36">
        <v>0</v>
      </c>
      <c r="H85" s="36">
        <v>0</v>
      </c>
      <c r="I85" s="36">
        <v>0</v>
      </c>
      <c r="J85" s="36">
        <v>146</v>
      </c>
      <c r="K85" s="36">
        <v>354200</v>
      </c>
      <c r="L85" s="36">
        <v>0</v>
      </c>
      <c r="M85" s="36">
        <v>0</v>
      </c>
      <c r="N85" s="36">
        <v>2</v>
      </c>
      <c r="O85" s="37">
        <v>200000</v>
      </c>
      <c r="P85" s="37">
        <v>8</v>
      </c>
      <c r="Q85" s="37">
        <v>180000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8">
        <v>0</v>
      </c>
      <c r="X85" s="38">
        <v>0</v>
      </c>
      <c r="Y85" s="38">
        <v>0</v>
      </c>
      <c r="Z85" s="37">
        <v>0</v>
      </c>
      <c r="AA85" s="37">
        <v>0</v>
      </c>
      <c r="AB85" s="37">
        <v>0</v>
      </c>
      <c r="AD85" s="70"/>
      <c r="AE85" s="70"/>
      <c r="AF85" s="70"/>
    </row>
    <row r="86" spans="1:32" x14ac:dyDescent="0.2">
      <c r="A86" s="11" t="s">
        <v>60</v>
      </c>
      <c r="B86" s="57" t="s">
        <v>13</v>
      </c>
      <c r="C86" s="35">
        <v>6233163</v>
      </c>
      <c r="D86" s="36">
        <v>6</v>
      </c>
      <c r="E86" s="36">
        <v>30000</v>
      </c>
      <c r="F86" s="36">
        <v>0</v>
      </c>
      <c r="G86" s="36">
        <v>0</v>
      </c>
      <c r="H86" s="36">
        <v>0</v>
      </c>
      <c r="I86" s="36">
        <v>0</v>
      </c>
      <c r="J86" s="36">
        <v>73</v>
      </c>
      <c r="K86" s="36">
        <v>78200</v>
      </c>
      <c r="L86" s="36">
        <v>0</v>
      </c>
      <c r="M86" s="36">
        <v>0</v>
      </c>
      <c r="N86" s="36">
        <v>1</v>
      </c>
      <c r="O86" s="36">
        <v>70000</v>
      </c>
      <c r="P86" s="37">
        <v>36</v>
      </c>
      <c r="Q86" s="37">
        <v>720000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8">
        <v>0</v>
      </c>
      <c r="X86" s="38">
        <v>6172</v>
      </c>
      <c r="Y86" s="38">
        <v>6172</v>
      </c>
      <c r="Z86" s="37">
        <v>4938400</v>
      </c>
      <c r="AA86" s="37">
        <v>18</v>
      </c>
      <c r="AB86" s="37">
        <v>396563</v>
      </c>
    </row>
    <row r="87" spans="1:32" x14ac:dyDescent="0.2">
      <c r="A87" s="11" t="s">
        <v>61</v>
      </c>
      <c r="B87" s="57" t="s">
        <v>14</v>
      </c>
      <c r="C87" s="36">
        <v>20000</v>
      </c>
      <c r="D87" s="36">
        <v>0</v>
      </c>
      <c r="E87" s="36">
        <v>20000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8">
        <v>0</v>
      </c>
      <c r="X87" s="38">
        <v>0</v>
      </c>
      <c r="Y87" s="38">
        <v>0</v>
      </c>
      <c r="Z87" s="37">
        <v>0</v>
      </c>
      <c r="AA87" s="37">
        <v>0</v>
      </c>
      <c r="AB87" s="37">
        <v>0</v>
      </c>
      <c r="AD87" s="70"/>
      <c r="AE87" s="70"/>
      <c r="AF87" s="70"/>
    </row>
    <row r="88" spans="1:32" x14ac:dyDescent="0.2">
      <c r="A88" s="11" t="s">
        <v>62</v>
      </c>
      <c r="B88" s="57" t="s">
        <v>15</v>
      </c>
      <c r="C88" s="35">
        <v>15966800</v>
      </c>
      <c r="D88" s="36">
        <v>0</v>
      </c>
      <c r="E88" s="36">
        <v>0</v>
      </c>
      <c r="F88" s="36">
        <v>0</v>
      </c>
      <c r="G88" s="36">
        <v>0</v>
      </c>
      <c r="H88" s="36">
        <v>2106</v>
      </c>
      <c r="I88" s="36">
        <v>4974200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7">
        <v>0</v>
      </c>
      <c r="P88" s="37">
        <v>17</v>
      </c>
      <c r="Q88" s="37">
        <v>425000</v>
      </c>
      <c r="R88" s="37">
        <v>0</v>
      </c>
      <c r="S88" s="37">
        <v>0</v>
      </c>
      <c r="T88" s="37">
        <v>1</v>
      </c>
      <c r="U88" s="37">
        <v>10200</v>
      </c>
      <c r="V88" s="37">
        <v>0</v>
      </c>
      <c r="W88" s="38">
        <v>0</v>
      </c>
      <c r="X88" s="38">
        <v>2316</v>
      </c>
      <c r="Y88" s="38">
        <v>5491</v>
      </c>
      <c r="Z88" s="37">
        <v>10557400</v>
      </c>
      <c r="AA88" s="37">
        <v>0</v>
      </c>
      <c r="AB88" s="37">
        <v>0</v>
      </c>
      <c r="AD88" s="70"/>
      <c r="AE88" s="70"/>
      <c r="AF88" s="70"/>
    </row>
    <row r="89" spans="1:32" x14ac:dyDescent="0.2">
      <c r="A89" s="11" t="s">
        <v>63</v>
      </c>
      <c r="B89" s="57" t="s">
        <v>16</v>
      </c>
      <c r="C89" s="35">
        <v>14247900</v>
      </c>
      <c r="D89" s="36">
        <v>3</v>
      </c>
      <c r="E89" s="36">
        <v>60000</v>
      </c>
      <c r="F89" s="36">
        <v>40</v>
      </c>
      <c r="G89" s="36">
        <v>60000</v>
      </c>
      <c r="H89" s="36">
        <v>1245</v>
      </c>
      <c r="I89" s="36">
        <v>12759000</v>
      </c>
      <c r="J89" s="36">
        <v>63</v>
      </c>
      <c r="K89" s="36">
        <v>189000</v>
      </c>
      <c r="L89" s="36">
        <v>0</v>
      </c>
      <c r="M89" s="36">
        <v>0</v>
      </c>
      <c r="N89" s="36">
        <v>0</v>
      </c>
      <c r="O89" s="37">
        <v>0</v>
      </c>
      <c r="P89" s="37">
        <v>22</v>
      </c>
      <c r="Q89" s="37">
        <v>660000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8">
        <v>0</v>
      </c>
      <c r="X89" s="38">
        <v>1204</v>
      </c>
      <c r="Y89" s="38">
        <v>6414</v>
      </c>
      <c r="Z89" s="37">
        <v>519900</v>
      </c>
      <c r="AA89" s="37">
        <v>0</v>
      </c>
      <c r="AB89" s="37">
        <v>0</v>
      </c>
      <c r="AD89" s="70"/>
      <c r="AE89" s="70"/>
      <c r="AF89" s="70"/>
    </row>
    <row r="90" spans="1:32" x14ac:dyDescent="0.2">
      <c r="A90" s="11" t="s">
        <v>64</v>
      </c>
      <c r="B90" s="57" t="s">
        <v>17</v>
      </c>
      <c r="C90" s="35">
        <v>9838170</v>
      </c>
      <c r="D90" s="36">
        <v>16</v>
      </c>
      <c r="E90" s="36">
        <v>96000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7">
        <v>0</v>
      </c>
      <c r="P90" s="37">
        <v>12</v>
      </c>
      <c r="Q90" s="37">
        <v>88000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8">
        <v>0</v>
      </c>
      <c r="X90" s="38">
        <v>1212</v>
      </c>
      <c r="Y90" s="38">
        <v>2570</v>
      </c>
      <c r="Z90" s="37">
        <v>9211200</v>
      </c>
      <c r="AA90" s="37">
        <v>64</v>
      </c>
      <c r="AB90" s="37">
        <v>442970</v>
      </c>
      <c r="AF90" s="70"/>
    </row>
    <row r="91" spans="1:32" x14ac:dyDescent="0.2">
      <c r="A91" s="11" t="s">
        <v>65</v>
      </c>
      <c r="B91" s="57" t="s">
        <v>18</v>
      </c>
      <c r="C91" s="36">
        <v>1426731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7">
        <v>0</v>
      </c>
      <c r="P91" s="37">
        <v>0</v>
      </c>
      <c r="Q91" s="37">
        <v>0</v>
      </c>
      <c r="R91" s="36">
        <v>549</v>
      </c>
      <c r="S91" s="36">
        <v>387731</v>
      </c>
      <c r="T91" s="37">
        <v>0</v>
      </c>
      <c r="U91" s="37">
        <v>0</v>
      </c>
      <c r="V91" s="37">
        <v>0</v>
      </c>
      <c r="W91" s="38">
        <v>0</v>
      </c>
      <c r="X91" s="38">
        <v>333</v>
      </c>
      <c r="Y91" s="38">
        <v>0</v>
      </c>
      <c r="Z91" s="37">
        <v>1039000</v>
      </c>
      <c r="AA91" s="37">
        <v>0</v>
      </c>
      <c r="AB91" s="37">
        <v>0</v>
      </c>
    </row>
    <row r="92" spans="1:32" x14ac:dyDescent="0.2">
      <c r="A92" s="12" t="s">
        <v>66</v>
      </c>
      <c r="B92" s="58" t="s">
        <v>19</v>
      </c>
      <c r="C92" s="39">
        <v>406500</v>
      </c>
      <c r="D92" s="39">
        <v>9</v>
      </c>
      <c r="E92" s="39">
        <v>18000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1">
        <v>0</v>
      </c>
      <c r="X92" s="41">
        <v>137</v>
      </c>
      <c r="Y92" s="41">
        <v>136</v>
      </c>
      <c r="Z92" s="40">
        <v>388500</v>
      </c>
      <c r="AA92" s="40">
        <v>0</v>
      </c>
      <c r="AB92" s="40">
        <v>0</v>
      </c>
    </row>
    <row r="93" spans="1:32" x14ac:dyDescent="0.2">
      <c r="A93" s="59" t="s">
        <v>181</v>
      </c>
      <c r="C93" s="48"/>
      <c r="D93" s="48"/>
      <c r="E93" s="48"/>
    </row>
    <row r="94" spans="1:32" x14ac:dyDescent="0.2">
      <c r="A94" t="s">
        <v>0</v>
      </c>
    </row>
    <row r="96" spans="1:32" s="60" customFormat="1" ht="20.45" customHeight="1" x14ac:dyDescent="0.2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  <c r="Q96" s="132"/>
      <c r="R96" s="132"/>
    </row>
    <row r="97" spans="1:28" s="66" customFormat="1" ht="19.5" x14ac:dyDescent="0.2">
      <c r="A97" s="74" t="s">
        <v>82</v>
      </c>
    </row>
    <row r="98" spans="1:28" s="8" customFormat="1" ht="37.15" customHeight="1" x14ac:dyDescent="0.2">
      <c r="A98" s="133" t="s">
        <v>193</v>
      </c>
      <c r="B98" s="134"/>
      <c r="C98" s="147" t="s">
        <v>194</v>
      </c>
      <c r="D98" s="139" t="s">
        <v>131</v>
      </c>
      <c r="E98" s="139"/>
      <c r="F98" s="139" t="s">
        <v>132</v>
      </c>
      <c r="G98" s="139"/>
      <c r="H98" s="139" t="s">
        <v>133</v>
      </c>
      <c r="I98" s="139"/>
      <c r="J98" s="139" t="s">
        <v>134</v>
      </c>
      <c r="K98" s="139"/>
      <c r="L98" s="139" t="s">
        <v>135</v>
      </c>
      <c r="M98" s="139"/>
      <c r="N98" s="139" t="s">
        <v>136</v>
      </c>
      <c r="O98" s="139"/>
      <c r="P98" s="139" t="s">
        <v>137</v>
      </c>
      <c r="Q98" s="139"/>
      <c r="R98" s="139" t="s">
        <v>138</v>
      </c>
      <c r="S98" s="139"/>
      <c r="T98" s="139" t="s">
        <v>139</v>
      </c>
      <c r="U98" s="139"/>
      <c r="V98" s="139" t="s">
        <v>140</v>
      </c>
      <c r="W98" s="139"/>
      <c r="X98" s="140" t="s">
        <v>141</v>
      </c>
      <c r="Y98" s="142"/>
      <c r="Z98" s="141"/>
      <c r="AA98" s="139" t="s">
        <v>142</v>
      </c>
      <c r="AB98" s="140"/>
    </row>
    <row r="99" spans="1:28" s="8" customFormat="1" ht="13.9" customHeight="1" x14ac:dyDescent="0.2">
      <c r="A99" s="135"/>
      <c r="B99" s="136"/>
      <c r="C99" s="148"/>
      <c r="D99" s="109" t="s">
        <v>47</v>
      </c>
      <c r="E99" s="109" t="s">
        <v>143</v>
      </c>
      <c r="F99" s="109" t="s">
        <v>49</v>
      </c>
      <c r="G99" s="109" t="s">
        <v>144</v>
      </c>
      <c r="H99" s="109" t="s">
        <v>48</v>
      </c>
      <c r="I99" s="109" t="s">
        <v>145</v>
      </c>
      <c r="J99" s="109" t="s">
        <v>48</v>
      </c>
      <c r="K99" s="109" t="s">
        <v>146</v>
      </c>
      <c r="L99" s="109" t="s">
        <v>48</v>
      </c>
      <c r="M99" s="109" t="s">
        <v>147</v>
      </c>
      <c r="N99" s="115" t="s">
        <v>50</v>
      </c>
      <c r="O99" s="109" t="s">
        <v>148</v>
      </c>
      <c r="P99" s="109" t="s">
        <v>48</v>
      </c>
      <c r="Q99" s="109" t="s">
        <v>149</v>
      </c>
      <c r="R99" s="109" t="s">
        <v>48</v>
      </c>
      <c r="S99" s="109" t="s">
        <v>150</v>
      </c>
      <c r="T99" s="109" t="s">
        <v>48</v>
      </c>
      <c r="U99" s="109" t="s">
        <v>151</v>
      </c>
      <c r="V99" s="109" t="s">
        <v>48</v>
      </c>
      <c r="W99" s="109" t="s">
        <v>152</v>
      </c>
      <c r="X99" s="109" t="s">
        <v>50</v>
      </c>
      <c r="Y99" s="109" t="s">
        <v>48</v>
      </c>
      <c r="Z99" s="109" t="s">
        <v>153</v>
      </c>
      <c r="AA99" s="109" t="s">
        <v>48</v>
      </c>
      <c r="AB99" s="110" t="s">
        <v>154</v>
      </c>
    </row>
    <row r="100" spans="1:28" s="20" customFormat="1" ht="34.15" customHeight="1" x14ac:dyDescent="0.2">
      <c r="A100" s="137"/>
      <c r="B100" s="138"/>
      <c r="C100" s="149"/>
      <c r="D100" s="80" t="s">
        <v>43</v>
      </c>
      <c r="E100" s="80" t="s">
        <v>42</v>
      </c>
      <c r="F100" s="80" t="s">
        <v>44</v>
      </c>
      <c r="G100" s="80" t="s">
        <v>45</v>
      </c>
      <c r="H100" s="80" t="s">
        <v>43</v>
      </c>
      <c r="I100" s="80" t="s">
        <v>42</v>
      </c>
      <c r="J100" s="80" t="s">
        <v>43</v>
      </c>
      <c r="K100" s="80" t="s">
        <v>42</v>
      </c>
      <c r="L100" s="80" t="s">
        <v>43</v>
      </c>
      <c r="M100" s="80" t="s">
        <v>42</v>
      </c>
      <c r="N100" s="80" t="s">
        <v>43</v>
      </c>
      <c r="O100" s="80" t="s">
        <v>42</v>
      </c>
      <c r="P100" s="80" t="s">
        <v>43</v>
      </c>
      <c r="Q100" s="80" t="s">
        <v>42</v>
      </c>
      <c r="R100" s="80" t="s">
        <v>43</v>
      </c>
      <c r="S100" s="80" t="s">
        <v>42</v>
      </c>
      <c r="T100" s="80" t="s">
        <v>43</v>
      </c>
      <c r="U100" s="80" t="s">
        <v>42</v>
      </c>
      <c r="V100" s="80" t="s">
        <v>43</v>
      </c>
      <c r="W100" s="80" t="s">
        <v>42</v>
      </c>
      <c r="X100" s="80" t="s">
        <v>1</v>
      </c>
      <c r="Y100" s="80" t="s">
        <v>43</v>
      </c>
      <c r="Z100" s="80" t="s">
        <v>42</v>
      </c>
      <c r="AA100" s="80" t="s">
        <v>43</v>
      </c>
      <c r="AB100" s="51" t="s">
        <v>42</v>
      </c>
    </row>
    <row r="101" spans="1:28" s="6" customFormat="1" x14ac:dyDescent="0.2">
      <c r="A101" s="79" t="s">
        <v>96</v>
      </c>
      <c r="B101" s="56" t="s">
        <v>3</v>
      </c>
      <c r="C101" s="27">
        <v>177431226</v>
      </c>
      <c r="D101" s="28">
        <v>266</v>
      </c>
      <c r="E101" s="28">
        <v>2387800</v>
      </c>
      <c r="F101" s="28">
        <v>66</v>
      </c>
      <c r="G101" s="28">
        <v>431700</v>
      </c>
      <c r="H101" s="28">
        <v>2114</v>
      </c>
      <c r="I101" s="28">
        <v>5055525</v>
      </c>
      <c r="J101" s="28">
        <v>8021</v>
      </c>
      <c r="K101" s="28">
        <v>20201075</v>
      </c>
      <c r="L101" s="28">
        <v>53</v>
      </c>
      <c r="M101" s="28">
        <v>39750</v>
      </c>
      <c r="N101" s="28">
        <v>77</v>
      </c>
      <c r="O101" s="29">
        <v>5447545</v>
      </c>
      <c r="P101" s="29">
        <v>680</v>
      </c>
      <c r="Q101" s="29">
        <v>14678600</v>
      </c>
      <c r="R101" s="29">
        <v>219672</v>
      </c>
      <c r="S101" s="29">
        <v>125658347</v>
      </c>
      <c r="T101" s="29">
        <v>81</v>
      </c>
      <c r="U101" s="29">
        <v>1277300</v>
      </c>
      <c r="V101" s="29">
        <v>23541</v>
      </c>
      <c r="W101" s="30">
        <v>1286183</v>
      </c>
      <c r="X101" s="30">
        <v>0</v>
      </c>
      <c r="Y101" s="30">
        <v>0</v>
      </c>
      <c r="Z101" s="29">
        <v>0</v>
      </c>
      <c r="AA101" s="29">
        <v>93</v>
      </c>
      <c r="AB101" s="29">
        <v>967401</v>
      </c>
    </row>
    <row r="102" spans="1:28" s="6" customFormat="1" x14ac:dyDescent="0.2">
      <c r="A102" s="8" t="s">
        <v>84</v>
      </c>
      <c r="B102" s="57" t="s">
        <v>85</v>
      </c>
      <c r="C102" s="78">
        <v>1370000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5">
        <v>0</v>
      </c>
      <c r="O102" s="76">
        <v>0</v>
      </c>
      <c r="P102" s="76">
        <v>40</v>
      </c>
      <c r="Q102" s="76">
        <v>1064000</v>
      </c>
      <c r="R102" s="76">
        <v>0</v>
      </c>
      <c r="S102" s="76">
        <v>0</v>
      </c>
      <c r="T102" s="76">
        <v>15</v>
      </c>
      <c r="U102" s="76">
        <v>306000</v>
      </c>
      <c r="V102" s="76">
        <v>0</v>
      </c>
      <c r="W102" s="77">
        <v>0</v>
      </c>
      <c r="X102" s="77">
        <v>0</v>
      </c>
      <c r="Y102" s="77">
        <v>0</v>
      </c>
      <c r="Z102" s="76">
        <v>0</v>
      </c>
      <c r="AA102" s="76">
        <v>0</v>
      </c>
      <c r="AB102" s="76">
        <v>0</v>
      </c>
    </row>
    <row r="103" spans="1:28" s="6" customFormat="1" x14ac:dyDescent="0.2">
      <c r="A103" s="8" t="s">
        <v>86</v>
      </c>
      <c r="B103" s="57" t="s">
        <v>87</v>
      </c>
      <c r="C103" s="78">
        <v>4802490</v>
      </c>
      <c r="D103" s="75">
        <v>1</v>
      </c>
      <c r="E103" s="75">
        <v>1000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0</v>
      </c>
      <c r="L103" s="75">
        <v>53</v>
      </c>
      <c r="M103" s="75">
        <v>39750</v>
      </c>
      <c r="N103" s="75">
        <v>13</v>
      </c>
      <c r="O103" s="76">
        <v>941740</v>
      </c>
      <c r="P103" s="76">
        <v>134</v>
      </c>
      <c r="Q103" s="76">
        <v>2898000</v>
      </c>
      <c r="R103" s="76">
        <v>0</v>
      </c>
      <c r="S103" s="76">
        <v>0</v>
      </c>
      <c r="T103" s="76">
        <v>1</v>
      </c>
      <c r="U103" s="76">
        <v>16500</v>
      </c>
      <c r="V103" s="76">
        <v>898</v>
      </c>
      <c r="W103" s="77">
        <v>905500</v>
      </c>
      <c r="X103" s="77">
        <v>0</v>
      </c>
      <c r="Y103" s="77">
        <v>0</v>
      </c>
      <c r="Z103" s="76">
        <v>0</v>
      </c>
      <c r="AA103" s="76">
        <v>0</v>
      </c>
      <c r="AB103" s="76">
        <v>0</v>
      </c>
    </row>
    <row r="104" spans="1:28" s="6" customFormat="1" x14ac:dyDescent="0.2">
      <c r="A104" s="8" t="s">
        <v>195</v>
      </c>
      <c r="B104" s="57" t="s">
        <v>88</v>
      </c>
      <c r="C104" s="78">
        <v>280000</v>
      </c>
      <c r="D104" s="75">
        <v>28</v>
      </c>
      <c r="E104" s="75">
        <v>280000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5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7">
        <v>0</v>
      </c>
      <c r="X104" s="77">
        <v>0</v>
      </c>
      <c r="Y104" s="77">
        <v>0</v>
      </c>
      <c r="Z104" s="76">
        <v>0</v>
      </c>
      <c r="AA104" s="76">
        <v>0</v>
      </c>
      <c r="AB104" s="76">
        <v>0</v>
      </c>
    </row>
    <row r="105" spans="1:28" s="6" customFormat="1" x14ac:dyDescent="0.2">
      <c r="A105" s="8" t="s">
        <v>196</v>
      </c>
      <c r="B105" s="57" t="s">
        <v>89</v>
      </c>
      <c r="C105" s="78">
        <v>21791000</v>
      </c>
      <c r="D105" s="75">
        <v>75</v>
      </c>
      <c r="E105" s="75">
        <v>1331800</v>
      </c>
      <c r="F105" s="75">
        <v>0</v>
      </c>
      <c r="G105" s="75">
        <v>0</v>
      </c>
      <c r="H105" s="75">
        <v>0</v>
      </c>
      <c r="I105" s="75">
        <v>0</v>
      </c>
      <c r="J105" s="75">
        <v>5360</v>
      </c>
      <c r="K105" s="75">
        <v>16115500</v>
      </c>
      <c r="L105" s="75">
        <v>0</v>
      </c>
      <c r="M105" s="75">
        <v>0</v>
      </c>
      <c r="N105" s="75">
        <v>0</v>
      </c>
      <c r="O105" s="76">
        <v>0</v>
      </c>
      <c r="P105" s="76">
        <v>133</v>
      </c>
      <c r="Q105" s="76">
        <v>3948100</v>
      </c>
      <c r="R105" s="76">
        <v>0</v>
      </c>
      <c r="S105" s="76">
        <v>0</v>
      </c>
      <c r="T105" s="76">
        <v>38</v>
      </c>
      <c r="U105" s="76">
        <v>387600</v>
      </c>
      <c r="V105" s="76">
        <v>2</v>
      </c>
      <c r="W105" s="77">
        <v>8000</v>
      </c>
      <c r="X105" s="77">
        <v>0</v>
      </c>
      <c r="Y105" s="77">
        <v>0</v>
      </c>
      <c r="Z105" s="76">
        <v>0</v>
      </c>
      <c r="AA105" s="76">
        <v>0</v>
      </c>
      <c r="AB105" s="76">
        <v>0</v>
      </c>
    </row>
    <row r="106" spans="1:28" s="6" customFormat="1" x14ac:dyDescent="0.2">
      <c r="A106" s="8" t="s">
        <v>90</v>
      </c>
      <c r="B106" s="57" t="s">
        <v>91</v>
      </c>
      <c r="C106" s="78">
        <v>18921079</v>
      </c>
      <c r="D106" s="75">
        <v>3</v>
      </c>
      <c r="E106" s="75">
        <v>26000</v>
      </c>
      <c r="F106" s="75">
        <v>13</v>
      </c>
      <c r="G106" s="75">
        <v>82000</v>
      </c>
      <c r="H106" s="75">
        <v>0</v>
      </c>
      <c r="I106" s="75">
        <v>0</v>
      </c>
      <c r="J106" s="75">
        <v>1395</v>
      </c>
      <c r="K106" s="75">
        <v>1131700</v>
      </c>
      <c r="L106" s="75">
        <v>0</v>
      </c>
      <c r="M106" s="75">
        <v>0</v>
      </c>
      <c r="N106" s="75">
        <v>9</v>
      </c>
      <c r="O106" s="76">
        <v>688000</v>
      </c>
      <c r="P106" s="76">
        <v>29</v>
      </c>
      <c r="Q106" s="76">
        <v>580000</v>
      </c>
      <c r="R106" s="76">
        <v>72178</v>
      </c>
      <c r="S106" s="76">
        <v>16413379</v>
      </c>
      <c r="T106" s="76">
        <v>0</v>
      </c>
      <c r="U106" s="76">
        <v>0</v>
      </c>
      <c r="V106" s="76">
        <v>0</v>
      </c>
      <c r="W106" s="77">
        <v>0</v>
      </c>
      <c r="X106" s="77">
        <v>0</v>
      </c>
      <c r="Y106" s="77">
        <v>0</v>
      </c>
      <c r="Z106" s="76">
        <v>0</v>
      </c>
      <c r="AA106" s="76">
        <v>0</v>
      </c>
      <c r="AB106" s="76">
        <v>0</v>
      </c>
    </row>
    <row r="107" spans="1:28" s="6" customFormat="1" x14ac:dyDescent="0.2">
      <c r="A107" s="8" t="s">
        <v>92</v>
      </c>
      <c r="B107" s="57" t="s">
        <v>93</v>
      </c>
      <c r="C107" s="78">
        <v>110819831</v>
      </c>
      <c r="D107" s="75">
        <v>13</v>
      </c>
      <c r="E107" s="75">
        <v>65000</v>
      </c>
      <c r="F107" s="75">
        <v>27</v>
      </c>
      <c r="G107" s="75">
        <v>145700</v>
      </c>
      <c r="H107" s="75">
        <v>8</v>
      </c>
      <c r="I107" s="75">
        <v>81325</v>
      </c>
      <c r="J107" s="75">
        <v>754</v>
      </c>
      <c r="K107" s="75">
        <v>1962175</v>
      </c>
      <c r="L107" s="75">
        <v>0</v>
      </c>
      <c r="M107" s="75">
        <v>0</v>
      </c>
      <c r="N107" s="75">
        <v>7</v>
      </c>
      <c r="O107" s="76">
        <v>153650</v>
      </c>
      <c r="P107" s="76">
        <v>55</v>
      </c>
      <c r="Q107" s="76">
        <v>550000</v>
      </c>
      <c r="R107" s="76">
        <v>142469</v>
      </c>
      <c r="S107" s="76">
        <v>107037298</v>
      </c>
      <c r="T107" s="76">
        <v>16</v>
      </c>
      <c r="U107" s="76">
        <v>452000</v>
      </c>
      <c r="V107" s="76">
        <v>22641</v>
      </c>
      <c r="W107" s="77">
        <v>372683</v>
      </c>
      <c r="X107" s="77">
        <v>0</v>
      </c>
      <c r="Y107" s="77">
        <v>0</v>
      </c>
      <c r="Z107" s="76">
        <v>0</v>
      </c>
      <c r="AA107" s="76">
        <v>0</v>
      </c>
      <c r="AB107" s="76">
        <v>0</v>
      </c>
    </row>
    <row r="108" spans="1:28" x14ac:dyDescent="0.2">
      <c r="A108" s="11" t="s">
        <v>51</v>
      </c>
      <c r="B108" s="57" t="s">
        <v>4</v>
      </c>
      <c r="C108" s="35">
        <v>455796</v>
      </c>
      <c r="D108" s="36">
        <v>1</v>
      </c>
      <c r="E108" s="36">
        <v>5000</v>
      </c>
      <c r="F108" s="36">
        <v>0</v>
      </c>
      <c r="G108" s="36">
        <v>0</v>
      </c>
      <c r="H108" s="36">
        <v>0</v>
      </c>
      <c r="I108" s="36">
        <v>0</v>
      </c>
      <c r="J108" s="36">
        <v>47</v>
      </c>
      <c r="K108" s="36">
        <v>72900</v>
      </c>
      <c r="L108" s="36">
        <v>0</v>
      </c>
      <c r="M108" s="36">
        <v>0</v>
      </c>
      <c r="N108" s="36">
        <v>1</v>
      </c>
      <c r="O108" s="37">
        <v>12896</v>
      </c>
      <c r="P108" s="37">
        <v>19</v>
      </c>
      <c r="Q108" s="37">
        <v>310000</v>
      </c>
      <c r="R108" s="37">
        <v>0</v>
      </c>
      <c r="S108" s="37">
        <v>0</v>
      </c>
      <c r="T108" s="37">
        <v>5</v>
      </c>
      <c r="U108" s="37">
        <v>55000</v>
      </c>
      <c r="V108" s="37">
        <v>0</v>
      </c>
      <c r="W108" s="38">
        <v>0</v>
      </c>
      <c r="X108" s="38">
        <v>0</v>
      </c>
      <c r="Y108" s="38">
        <v>0</v>
      </c>
      <c r="Z108" s="37">
        <v>0</v>
      </c>
      <c r="AA108" s="37">
        <v>0</v>
      </c>
      <c r="AB108" s="37">
        <v>0</v>
      </c>
    </row>
    <row r="109" spans="1:28" x14ac:dyDescent="0.2">
      <c r="A109" s="11" t="s">
        <v>52</v>
      </c>
      <c r="B109" s="57" t="s">
        <v>5</v>
      </c>
      <c r="C109" s="35">
        <v>622000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24</v>
      </c>
      <c r="K109" s="36">
        <v>173500</v>
      </c>
      <c r="L109" s="36">
        <v>0</v>
      </c>
      <c r="M109" s="36">
        <v>0</v>
      </c>
      <c r="N109" s="36">
        <v>0</v>
      </c>
      <c r="O109" s="37">
        <v>0</v>
      </c>
      <c r="P109" s="37">
        <v>22</v>
      </c>
      <c r="Q109" s="37">
        <v>448500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8">
        <v>0</v>
      </c>
      <c r="X109" s="38">
        <v>0</v>
      </c>
      <c r="Y109" s="38">
        <v>0</v>
      </c>
      <c r="Z109" s="37">
        <v>0</v>
      </c>
      <c r="AA109" s="37">
        <v>0</v>
      </c>
      <c r="AB109" s="37">
        <v>0</v>
      </c>
    </row>
    <row r="110" spans="1:28" x14ac:dyDescent="0.2">
      <c r="A110" s="11" t="s">
        <v>53</v>
      </c>
      <c r="B110" s="57" t="s">
        <v>6</v>
      </c>
      <c r="C110" s="35">
        <v>495000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7">
        <v>0</v>
      </c>
      <c r="P110" s="37">
        <v>24</v>
      </c>
      <c r="Q110" s="37">
        <v>495000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8">
        <v>0</v>
      </c>
      <c r="X110" s="38">
        <v>0</v>
      </c>
      <c r="Y110" s="38">
        <v>0</v>
      </c>
      <c r="Z110" s="37">
        <v>0</v>
      </c>
      <c r="AA110" s="37">
        <v>0</v>
      </c>
      <c r="AB110" s="37">
        <v>0</v>
      </c>
    </row>
    <row r="111" spans="1:28" x14ac:dyDescent="0.2">
      <c r="A111" s="11" t="s">
        <v>54</v>
      </c>
      <c r="B111" s="57" t="s">
        <v>7</v>
      </c>
      <c r="C111" s="35">
        <v>1032000</v>
      </c>
      <c r="D111" s="36">
        <v>56</v>
      </c>
      <c r="E111" s="36">
        <v>112000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3</v>
      </c>
      <c r="O111" s="37">
        <v>180000</v>
      </c>
      <c r="P111" s="37">
        <v>37</v>
      </c>
      <c r="Q111" s="37">
        <v>740000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8">
        <v>0</v>
      </c>
      <c r="X111" s="38">
        <v>0</v>
      </c>
      <c r="Y111" s="38">
        <v>0</v>
      </c>
      <c r="Z111" s="37">
        <v>0</v>
      </c>
      <c r="AA111" s="37">
        <v>0</v>
      </c>
      <c r="AB111" s="37">
        <v>0</v>
      </c>
    </row>
    <row r="112" spans="1:28" x14ac:dyDescent="0.2">
      <c r="A112" s="11" t="s">
        <v>55</v>
      </c>
      <c r="B112" s="57" t="s">
        <v>8</v>
      </c>
      <c r="C112" s="35">
        <v>3467735</v>
      </c>
      <c r="D112" s="36">
        <v>4</v>
      </c>
      <c r="E112" s="36">
        <v>40000</v>
      </c>
      <c r="F112" s="36">
        <v>0</v>
      </c>
      <c r="G112" s="36">
        <v>0</v>
      </c>
      <c r="H112" s="36">
        <v>0</v>
      </c>
      <c r="I112" s="36">
        <v>0</v>
      </c>
      <c r="J112" s="36">
        <v>126</v>
      </c>
      <c r="K112" s="36">
        <v>63000</v>
      </c>
      <c r="L112" s="36">
        <v>0</v>
      </c>
      <c r="M112" s="36">
        <v>0</v>
      </c>
      <c r="N112" s="36">
        <v>6</v>
      </c>
      <c r="O112" s="37">
        <v>600000</v>
      </c>
      <c r="P112" s="37">
        <v>26</v>
      </c>
      <c r="Q112" s="37">
        <v>780000</v>
      </c>
      <c r="R112" s="37">
        <v>4724</v>
      </c>
      <c r="S112" s="37">
        <v>1984735</v>
      </c>
      <c r="T112" s="37">
        <v>0</v>
      </c>
      <c r="U112" s="37">
        <v>0</v>
      </c>
      <c r="V112" s="37">
        <v>0</v>
      </c>
      <c r="W112" s="38">
        <v>0</v>
      </c>
      <c r="X112" s="38">
        <v>0</v>
      </c>
      <c r="Y112" s="38">
        <v>0</v>
      </c>
      <c r="Z112" s="37">
        <v>0</v>
      </c>
      <c r="AA112" s="37">
        <v>0</v>
      </c>
      <c r="AB112" s="37">
        <v>0</v>
      </c>
    </row>
    <row r="113" spans="1:28" x14ac:dyDescent="0.2">
      <c r="A113" s="11" t="s">
        <v>56</v>
      </c>
      <c r="B113" s="57" t="s">
        <v>9</v>
      </c>
      <c r="C113" s="35">
        <v>2094874</v>
      </c>
      <c r="D113" s="36">
        <v>21</v>
      </c>
      <c r="E113" s="36">
        <v>105000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24</v>
      </c>
      <c r="O113" s="37">
        <v>1989874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8">
        <v>0</v>
      </c>
      <c r="X113" s="38">
        <v>0</v>
      </c>
      <c r="Y113" s="38">
        <v>0</v>
      </c>
      <c r="Z113" s="37">
        <v>0</v>
      </c>
      <c r="AA113" s="37">
        <v>0</v>
      </c>
      <c r="AB113" s="37">
        <v>0</v>
      </c>
    </row>
    <row r="114" spans="1:28" x14ac:dyDescent="0.2">
      <c r="A114" s="11" t="s">
        <v>57</v>
      </c>
      <c r="B114" s="57" t="s">
        <v>10</v>
      </c>
      <c r="C114" s="35">
        <v>298000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7">
        <v>0</v>
      </c>
      <c r="P114" s="37">
        <v>29</v>
      </c>
      <c r="Q114" s="37">
        <v>298000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8">
        <v>0</v>
      </c>
      <c r="X114" s="38">
        <v>0</v>
      </c>
      <c r="Y114" s="38">
        <v>0</v>
      </c>
      <c r="Z114" s="37">
        <v>0</v>
      </c>
      <c r="AA114" s="37">
        <v>0</v>
      </c>
      <c r="AB114" s="37">
        <v>0</v>
      </c>
    </row>
    <row r="115" spans="1:28" x14ac:dyDescent="0.2">
      <c r="A115" s="11" t="s">
        <v>58</v>
      </c>
      <c r="B115" s="57" t="s">
        <v>11</v>
      </c>
      <c r="C115" s="35">
        <v>387000</v>
      </c>
      <c r="D115" s="36">
        <v>20</v>
      </c>
      <c r="E115" s="36">
        <v>100000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7">
        <v>0</v>
      </c>
      <c r="P115" s="37">
        <v>28</v>
      </c>
      <c r="Q115" s="37">
        <v>237000</v>
      </c>
      <c r="R115" s="37">
        <v>0</v>
      </c>
      <c r="S115" s="37">
        <v>0</v>
      </c>
      <c r="T115" s="37">
        <v>5</v>
      </c>
      <c r="U115" s="37">
        <v>50000</v>
      </c>
      <c r="V115" s="37">
        <v>0</v>
      </c>
      <c r="W115" s="38">
        <v>0</v>
      </c>
      <c r="X115" s="38">
        <v>0</v>
      </c>
      <c r="Y115" s="38">
        <v>0</v>
      </c>
      <c r="Z115" s="37">
        <v>0</v>
      </c>
      <c r="AA115" s="37">
        <v>0</v>
      </c>
      <c r="AB115" s="37">
        <v>0</v>
      </c>
    </row>
    <row r="116" spans="1:28" x14ac:dyDescent="0.2">
      <c r="A116" s="11" t="s">
        <v>59</v>
      </c>
      <c r="B116" s="57" t="s">
        <v>12</v>
      </c>
      <c r="C116" s="35">
        <v>1127200</v>
      </c>
      <c r="D116" s="36">
        <v>10</v>
      </c>
      <c r="E116" s="36">
        <v>100000</v>
      </c>
      <c r="F116" s="36">
        <v>0</v>
      </c>
      <c r="G116" s="36">
        <v>0</v>
      </c>
      <c r="H116" s="36">
        <v>0</v>
      </c>
      <c r="I116" s="36">
        <v>0</v>
      </c>
      <c r="J116" s="36">
        <v>166</v>
      </c>
      <c r="K116" s="36">
        <v>396200</v>
      </c>
      <c r="L116" s="36">
        <v>0</v>
      </c>
      <c r="M116" s="36">
        <v>0</v>
      </c>
      <c r="N116" s="36">
        <v>5</v>
      </c>
      <c r="O116" s="37">
        <v>424000</v>
      </c>
      <c r="P116" s="37">
        <v>10</v>
      </c>
      <c r="Q116" s="37">
        <v>207000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8">
        <v>0</v>
      </c>
      <c r="X116" s="38">
        <v>0</v>
      </c>
      <c r="Y116" s="38">
        <v>0</v>
      </c>
      <c r="Z116" s="37">
        <v>0</v>
      </c>
      <c r="AA116" s="37">
        <v>0</v>
      </c>
      <c r="AB116" s="37">
        <v>0</v>
      </c>
    </row>
    <row r="117" spans="1:28" x14ac:dyDescent="0.2">
      <c r="A117" s="11" t="s">
        <v>60</v>
      </c>
      <c r="B117" s="57" t="s">
        <v>13</v>
      </c>
      <c r="C117" s="35">
        <v>1219029</v>
      </c>
      <c r="D117" s="36">
        <v>16</v>
      </c>
      <c r="E117" s="36">
        <v>80000</v>
      </c>
      <c r="F117" s="36">
        <v>0</v>
      </c>
      <c r="G117" s="36">
        <v>0</v>
      </c>
      <c r="H117" s="36">
        <v>0</v>
      </c>
      <c r="I117" s="36">
        <v>0</v>
      </c>
      <c r="J117" s="36">
        <v>82</v>
      </c>
      <c r="K117" s="36">
        <v>85100</v>
      </c>
      <c r="L117" s="36">
        <v>0</v>
      </c>
      <c r="M117" s="36">
        <v>0</v>
      </c>
      <c r="N117" s="36">
        <v>1</v>
      </c>
      <c r="O117" s="36">
        <v>70000</v>
      </c>
      <c r="P117" s="37">
        <v>29</v>
      </c>
      <c r="Q117" s="37">
        <v>580000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8">
        <v>0</v>
      </c>
      <c r="X117" s="38">
        <v>0</v>
      </c>
      <c r="Y117" s="38">
        <v>0</v>
      </c>
      <c r="Z117" s="37">
        <v>0</v>
      </c>
      <c r="AA117" s="37">
        <v>21</v>
      </c>
      <c r="AB117" s="37">
        <v>403929</v>
      </c>
    </row>
    <row r="118" spans="1:28" x14ac:dyDescent="0.2">
      <c r="A118" s="11" t="s">
        <v>61</v>
      </c>
      <c r="B118" s="57" t="s">
        <v>14</v>
      </c>
      <c r="C118" s="36">
        <v>290400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5</v>
      </c>
      <c r="O118" s="37">
        <v>290400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8">
        <v>0</v>
      </c>
      <c r="X118" s="38">
        <v>0</v>
      </c>
      <c r="Y118" s="38">
        <v>0</v>
      </c>
      <c r="Z118" s="37">
        <v>0</v>
      </c>
      <c r="AA118" s="37">
        <v>0</v>
      </c>
      <c r="AB118" s="37">
        <v>0</v>
      </c>
    </row>
    <row r="119" spans="1:28" x14ac:dyDescent="0.2">
      <c r="A119" s="11" t="s">
        <v>62</v>
      </c>
      <c r="B119" s="57" t="s">
        <v>15</v>
      </c>
      <c r="C119" s="35">
        <v>5863400</v>
      </c>
      <c r="D119" s="36">
        <v>0</v>
      </c>
      <c r="E119" s="36">
        <v>0</v>
      </c>
      <c r="F119" s="36">
        <v>26</v>
      </c>
      <c r="G119" s="36">
        <v>204000</v>
      </c>
      <c r="H119" s="36">
        <v>2106</v>
      </c>
      <c r="I119" s="36">
        <v>4974200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7">
        <v>0</v>
      </c>
      <c r="P119" s="37">
        <v>27</v>
      </c>
      <c r="Q119" s="37">
        <v>675000</v>
      </c>
      <c r="R119" s="37">
        <v>0</v>
      </c>
      <c r="S119" s="37">
        <v>0</v>
      </c>
      <c r="T119" s="37">
        <v>1</v>
      </c>
      <c r="U119" s="37">
        <v>10200</v>
      </c>
      <c r="V119" s="37">
        <v>0</v>
      </c>
      <c r="W119" s="38">
        <v>0</v>
      </c>
      <c r="X119" s="38">
        <v>0</v>
      </c>
      <c r="Y119" s="38">
        <v>0</v>
      </c>
      <c r="Z119" s="37">
        <v>0</v>
      </c>
      <c r="AA119" s="37">
        <v>0</v>
      </c>
      <c r="AB119" s="37">
        <v>0</v>
      </c>
    </row>
    <row r="120" spans="1:28" x14ac:dyDescent="0.2">
      <c r="A120" s="11" t="s">
        <v>63</v>
      </c>
      <c r="B120" s="57" t="s">
        <v>16</v>
      </c>
      <c r="C120" s="35">
        <v>1177985</v>
      </c>
      <c r="D120" s="36">
        <v>5</v>
      </c>
      <c r="E120" s="36">
        <v>100000</v>
      </c>
      <c r="F120" s="36">
        <v>0</v>
      </c>
      <c r="G120" s="36">
        <v>0</v>
      </c>
      <c r="H120" s="36">
        <v>0</v>
      </c>
      <c r="I120" s="36">
        <v>0</v>
      </c>
      <c r="J120" s="36">
        <v>67</v>
      </c>
      <c r="K120" s="36">
        <v>201000</v>
      </c>
      <c r="L120" s="36">
        <v>0</v>
      </c>
      <c r="M120" s="36">
        <v>0</v>
      </c>
      <c r="N120" s="36">
        <v>3</v>
      </c>
      <c r="O120" s="37">
        <v>96985</v>
      </c>
      <c r="P120" s="37">
        <v>26</v>
      </c>
      <c r="Q120" s="37">
        <v>780000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8">
        <v>0</v>
      </c>
      <c r="X120" s="38">
        <v>0</v>
      </c>
      <c r="Y120" s="38">
        <v>0</v>
      </c>
      <c r="Z120" s="37">
        <v>0</v>
      </c>
      <c r="AA120" s="37">
        <v>0</v>
      </c>
      <c r="AB120" s="37">
        <v>0</v>
      </c>
    </row>
    <row r="121" spans="1:28" x14ac:dyDescent="0.2">
      <c r="A121" s="11" t="s">
        <v>64</v>
      </c>
      <c r="B121" s="57" t="s">
        <v>17</v>
      </c>
      <c r="C121" s="35">
        <v>675472</v>
      </c>
      <c r="D121" s="36">
        <v>4</v>
      </c>
      <c r="E121" s="36">
        <v>24000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7">
        <v>0</v>
      </c>
      <c r="P121" s="37">
        <v>12</v>
      </c>
      <c r="Q121" s="37">
        <v>88000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8">
        <v>0</v>
      </c>
      <c r="X121" s="38">
        <v>0</v>
      </c>
      <c r="Y121" s="38">
        <v>0</v>
      </c>
      <c r="Z121" s="37">
        <v>0</v>
      </c>
      <c r="AA121" s="37">
        <v>72</v>
      </c>
      <c r="AB121" s="37">
        <v>563472</v>
      </c>
    </row>
    <row r="122" spans="1:28" x14ac:dyDescent="0.2">
      <c r="A122" s="11" t="s">
        <v>65</v>
      </c>
      <c r="B122" s="57" t="s">
        <v>18</v>
      </c>
      <c r="C122" s="36">
        <v>222935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7">
        <v>0</v>
      </c>
      <c r="P122" s="37">
        <v>0</v>
      </c>
      <c r="Q122" s="37">
        <v>0</v>
      </c>
      <c r="R122" s="36">
        <v>301</v>
      </c>
      <c r="S122" s="36">
        <v>222935</v>
      </c>
      <c r="T122" s="37">
        <v>0</v>
      </c>
      <c r="U122" s="37">
        <v>0</v>
      </c>
      <c r="V122" s="37">
        <v>0</v>
      </c>
      <c r="W122" s="38">
        <v>0</v>
      </c>
      <c r="X122" s="38">
        <v>0</v>
      </c>
      <c r="Y122" s="38">
        <v>0</v>
      </c>
      <c r="Z122" s="37">
        <v>0</v>
      </c>
      <c r="AA122" s="37">
        <v>0</v>
      </c>
      <c r="AB122" s="37">
        <v>0</v>
      </c>
    </row>
    <row r="123" spans="1:28" x14ac:dyDescent="0.2">
      <c r="A123" s="12" t="s">
        <v>66</v>
      </c>
      <c r="B123" s="58" t="s">
        <v>19</v>
      </c>
      <c r="C123" s="39">
        <v>18000</v>
      </c>
      <c r="D123" s="39">
        <v>9</v>
      </c>
      <c r="E123" s="39">
        <v>18000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1">
        <v>0</v>
      </c>
      <c r="X123" s="41">
        <v>0</v>
      </c>
      <c r="Y123" s="41">
        <v>0</v>
      </c>
      <c r="Z123" s="40">
        <v>0</v>
      </c>
      <c r="AA123" s="40">
        <v>0</v>
      </c>
      <c r="AB123" s="40">
        <v>0</v>
      </c>
    </row>
    <row r="124" spans="1:28" x14ac:dyDescent="0.2">
      <c r="A124" s="59" t="s">
        <v>181</v>
      </c>
      <c r="C124" s="48"/>
      <c r="D124" s="48"/>
      <c r="E124" s="48"/>
    </row>
    <row r="125" spans="1:28" x14ac:dyDescent="0.2">
      <c r="A125" t="s">
        <v>0</v>
      </c>
    </row>
    <row r="126" spans="1:28" ht="12" hidden="1" customHeight="1" x14ac:dyDescent="0.2">
      <c r="A126" t="s">
        <v>182</v>
      </c>
    </row>
    <row r="127" spans="1:28" ht="12" hidden="1" customHeight="1" x14ac:dyDescent="0.2">
      <c r="A127" t="s">
        <v>68</v>
      </c>
    </row>
    <row r="128" spans="1:28" ht="12" hidden="1" customHeight="1" x14ac:dyDescent="0.2">
      <c r="A128" t="s">
        <v>69</v>
      </c>
    </row>
    <row r="129" spans="1:28" ht="12" hidden="1" customHeight="1" x14ac:dyDescent="0.2">
      <c r="A129" t="s">
        <v>70</v>
      </c>
    </row>
    <row r="132" spans="1:28" s="20" customFormat="1" ht="16.5" customHeight="1" x14ac:dyDescent="0.2">
      <c r="A132" s="144"/>
      <c r="B132" s="144"/>
      <c r="C132" s="144"/>
      <c r="D132" s="144"/>
      <c r="E132" s="144"/>
      <c r="F132" s="144"/>
      <c r="G132" s="144"/>
      <c r="H132" s="144"/>
      <c r="I132" s="144"/>
      <c r="J132" s="144"/>
      <c r="K132" s="144"/>
      <c r="L132" s="144"/>
      <c r="M132" s="144"/>
      <c r="N132" s="144"/>
      <c r="O132" s="144"/>
      <c r="P132" s="144"/>
      <c r="Q132" s="144"/>
      <c r="R132" s="1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</row>
    <row r="133" spans="1:28" s="66" customFormat="1" ht="19.5" x14ac:dyDescent="0.2">
      <c r="A133" s="74" t="s">
        <v>83</v>
      </c>
      <c r="B133" s="65"/>
    </row>
    <row r="134" spans="1:28" s="8" customFormat="1" ht="37.15" customHeight="1" x14ac:dyDescent="0.2">
      <c r="A134" s="133" t="s">
        <v>193</v>
      </c>
      <c r="B134" s="134"/>
      <c r="C134" s="147" t="s">
        <v>194</v>
      </c>
      <c r="D134" s="139" t="s">
        <v>131</v>
      </c>
      <c r="E134" s="139"/>
      <c r="F134" s="139" t="s">
        <v>132</v>
      </c>
      <c r="G134" s="139"/>
      <c r="H134" s="139" t="s">
        <v>133</v>
      </c>
      <c r="I134" s="139"/>
      <c r="J134" s="139" t="s">
        <v>134</v>
      </c>
      <c r="K134" s="139"/>
      <c r="L134" s="139" t="s">
        <v>135</v>
      </c>
      <c r="M134" s="139"/>
      <c r="N134" s="139" t="s">
        <v>136</v>
      </c>
      <c r="O134" s="139"/>
      <c r="P134" s="139" t="s">
        <v>137</v>
      </c>
      <c r="Q134" s="139"/>
      <c r="R134" s="139" t="s">
        <v>138</v>
      </c>
      <c r="S134" s="139"/>
      <c r="T134" s="139" t="s">
        <v>139</v>
      </c>
      <c r="U134" s="139"/>
      <c r="V134" s="139" t="s">
        <v>140</v>
      </c>
      <c r="W134" s="139"/>
      <c r="X134" s="140" t="s">
        <v>141</v>
      </c>
      <c r="Y134" s="142"/>
      <c r="Z134" s="141"/>
      <c r="AA134" s="139" t="s">
        <v>142</v>
      </c>
      <c r="AB134" s="140"/>
    </row>
    <row r="135" spans="1:28" s="8" customFormat="1" ht="13.9" customHeight="1" x14ac:dyDescent="0.2">
      <c r="A135" s="135"/>
      <c r="B135" s="136"/>
      <c r="C135" s="148"/>
      <c r="D135" s="109" t="s">
        <v>47</v>
      </c>
      <c r="E135" s="109" t="s">
        <v>143</v>
      </c>
      <c r="F135" s="109" t="s">
        <v>49</v>
      </c>
      <c r="G135" s="109" t="s">
        <v>144</v>
      </c>
      <c r="H135" s="109" t="s">
        <v>48</v>
      </c>
      <c r="I135" s="109" t="s">
        <v>145</v>
      </c>
      <c r="J135" s="109" t="s">
        <v>48</v>
      </c>
      <c r="K135" s="109" t="s">
        <v>146</v>
      </c>
      <c r="L135" s="109" t="s">
        <v>48</v>
      </c>
      <c r="M135" s="109" t="s">
        <v>147</v>
      </c>
      <c r="N135" s="109" t="s">
        <v>48</v>
      </c>
      <c r="O135" s="109" t="s">
        <v>148</v>
      </c>
      <c r="P135" s="109" t="s">
        <v>48</v>
      </c>
      <c r="Q135" s="109" t="s">
        <v>149</v>
      </c>
      <c r="R135" s="109" t="s">
        <v>48</v>
      </c>
      <c r="S135" s="109" t="s">
        <v>150</v>
      </c>
      <c r="T135" s="109" t="s">
        <v>48</v>
      </c>
      <c r="U135" s="109" t="s">
        <v>151</v>
      </c>
      <c r="V135" s="109" t="s">
        <v>48</v>
      </c>
      <c r="W135" s="109" t="s">
        <v>152</v>
      </c>
      <c r="X135" s="109" t="s">
        <v>50</v>
      </c>
      <c r="Y135" s="109" t="s">
        <v>48</v>
      </c>
      <c r="Z135" s="109" t="s">
        <v>153</v>
      </c>
      <c r="AA135" s="109" t="s">
        <v>48</v>
      </c>
      <c r="AB135" s="110" t="s">
        <v>154</v>
      </c>
    </row>
    <row r="136" spans="1:28" s="20" customFormat="1" ht="34.15" customHeight="1" x14ac:dyDescent="0.2">
      <c r="A136" s="137"/>
      <c r="B136" s="138"/>
      <c r="C136" s="149"/>
      <c r="D136" s="80" t="s">
        <v>43</v>
      </c>
      <c r="E136" s="80" t="s">
        <v>42</v>
      </c>
      <c r="F136" s="80" t="s">
        <v>44</v>
      </c>
      <c r="G136" s="80" t="s">
        <v>45</v>
      </c>
      <c r="H136" s="80" t="s">
        <v>43</v>
      </c>
      <c r="I136" s="80" t="s">
        <v>42</v>
      </c>
      <c r="J136" s="80" t="s">
        <v>43</v>
      </c>
      <c r="K136" s="80" t="s">
        <v>42</v>
      </c>
      <c r="L136" s="80" t="s">
        <v>43</v>
      </c>
      <c r="M136" s="80" t="s">
        <v>42</v>
      </c>
      <c r="N136" s="80" t="s">
        <v>43</v>
      </c>
      <c r="O136" s="80" t="s">
        <v>42</v>
      </c>
      <c r="P136" s="80" t="s">
        <v>43</v>
      </c>
      <c r="Q136" s="80" t="s">
        <v>42</v>
      </c>
      <c r="R136" s="80" t="s">
        <v>43</v>
      </c>
      <c r="S136" s="80" t="s">
        <v>42</v>
      </c>
      <c r="T136" s="80" t="s">
        <v>43</v>
      </c>
      <c r="U136" s="80" t="s">
        <v>42</v>
      </c>
      <c r="V136" s="80" t="s">
        <v>43</v>
      </c>
      <c r="W136" s="80" t="s">
        <v>42</v>
      </c>
      <c r="X136" s="80" t="s">
        <v>1</v>
      </c>
      <c r="Y136" s="80" t="s">
        <v>43</v>
      </c>
      <c r="Z136" s="80" t="s">
        <v>42</v>
      </c>
      <c r="AA136" s="80" t="s">
        <v>43</v>
      </c>
      <c r="AB136" s="51" t="s">
        <v>42</v>
      </c>
    </row>
    <row r="137" spans="1:28" s="6" customFormat="1" x14ac:dyDescent="0.2">
      <c r="A137" s="79" t="s">
        <v>96</v>
      </c>
      <c r="B137" s="56" t="s">
        <v>3</v>
      </c>
      <c r="C137" s="27">
        <v>450970886</v>
      </c>
      <c r="D137" s="28">
        <v>271</v>
      </c>
      <c r="E137" s="28">
        <v>2608400</v>
      </c>
      <c r="F137" s="28">
        <v>114</v>
      </c>
      <c r="G137" s="28">
        <v>762867</v>
      </c>
      <c r="H137" s="28">
        <v>3213</v>
      </c>
      <c r="I137" s="28">
        <v>18753210</v>
      </c>
      <c r="J137" s="28">
        <v>8050</v>
      </c>
      <c r="K137" s="28">
        <v>20321825</v>
      </c>
      <c r="L137" s="28">
        <v>12</v>
      </c>
      <c r="M137" s="28">
        <v>9000</v>
      </c>
      <c r="N137" s="28">
        <v>93</v>
      </c>
      <c r="O137" s="29">
        <v>7694071</v>
      </c>
      <c r="P137" s="29">
        <v>747</v>
      </c>
      <c r="Q137" s="29">
        <v>16514964</v>
      </c>
      <c r="R137" s="29">
        <v>240193</v>
      </c>
      <c r="S137" s="29">
        <v>162546522</v>
      </c>
      <c r="T137" s="29">
        <v>82</v>
      </c>
      <c r="U137" s="29">
        <v>1315200</v>
      </c>
      <c r="V137" s="29">
        <v>70033</v>
      </c>
      <c r="W137" s="30">
        <v>51766430</v>
      </c>
      <c r="X137" s="30">
        <v>161111</v>
      </c>
      <c r="Y137" s="30">
        <v>304911</v>
      </c>
      <c r="Z137" s="29">
        <v>167955852</v>
      </c>
      <c r="AA137" s="29">
        <v>107</v>
      </c>
      <c r="AB137" s="29">
        <v>722545</v>
      </c>
    </row>
    <row r="138" spans="1:28" s="6" customFormat="1" x14ac:dyDescent="0.2">
      <c r="A138" s="8" t="s">
        <v>84</v>
      </c>
      <c r="B138" s="57" t="s">
        <v>85</v>
      </c>
      <c r="C138" s="78">
        <v>21910741</v>
      </c>
      <c r="D138" s="75">
        <v>0</v>
      </c>
      <c r="E138" s="75">
        <v>0</v>
      </c>
      <c r="F138" s="75">
        <v>0</v>
      </c>
      <c r="G138" s="75">
        <v>0</v>
      </c>
      <c r="H138" s="75">
        <v>0</v>
      </c>
      <c r="I138" s="75">
        <v>0</v>
      </c>
      <c r="J138" s="75">
        <v>0</v>
      </c>
      <c r="K138" s="75">
        <v>0</v>
      </c>
      <c r="L138" s="75">
        <v>0</v>
      </c>
      <c r="M138" s="75">
        <v>0</v>
      </c>
      <c r="N138" s="75">
        <v>0</v>
      </c>
      <c r="O138" s="76">
        <v>0</v>
      </c>
      <c r="P138" s="76">
        <v>48</v>
      </c>
      <c r="Q138" s="76">
        <v>1391000</v>
      </c>
      <c r="R138" s="76">
        <v>0</v>
      </c>
      <c r="S138" s="76">
        <v>0</v>
      </c>
      <c r="T138" s="76">
        <v>19</v>
      </c>
      <c r="U138" s="76">
        <v>387600</v>
      </c>
      <c r="V138" s="76">
        <v>0</v>
      </c>
      <c r="W138" s="77">
        <v>0</v>
      </c>
      <c r="X138" s="77">
        <v>23508</v>
      </c>
      <c r="Y138" s="77">
        <v>62957</v>
      </c>
      <c r="Z138" s="76">
        <v>20132141</v>
      </c>
      <c r="AA138" s="76">
        <v>0</v>
      </c>
      <c r="AB138" s="76">
        <v>0</v>
      </c>
    </row>
    <row r="139" spans="1:28" s="6" customFormat="1" x14ac:dyDescent="0.2">
      <c r="A139" s="8" t="s">
        <v>86</v>
      </c>
      <c r="B139" s="57" t="s">
        <v>87</v>
      </c>
      <c r="C139" s="78">
        <v>46595085</v>
      </c>
      <c r="D139" s="75">
        <v>3</v>
      </c>
      <c r="E139" s="75">
        <v>3000</v>
      </c>
      <c r="F139" s="75">
        <v>0</v>
      </c>
      <c r="G139" s="75">
        <v>0</v>
      </c>
      <c r="H139" s="75">
        <v>0</v>
      </c>
      <c r="I139" s="75">
        <v>0</v>
      </c>
      <c r="J139" s="75">
        <v>0</v>
      </c>
      <c r="K139" s="75">
        <v>0</v>
      </c>
      <c r="L139" s="75">
        <v>12</v>
      </c>
      <c r="M139" s="75">
        <v>9000</v>
      </c>
      <c r="N139" s="75">
        <v>9</v>
      </c>
      <c r="O139" s="76">
        <v>831085</v>
      </c>
      <c r="P139" s="76">
        <v>148</v>
      </c>
      <c r="Q139" s="76">
        <v>3284000</v>
      </c>
      <c r="R139" s="76">
        <v>0</v>
      </c>
      <c r="S139" s="76">
        <v>0</v>
      </c>
      <c r="T139" s="76">
        <v>2</v>
      </c>
      <c r="U139" s="76">
        <v>33000</v>
      </c>
      <c r="V139" s="76">
        <v>6689</v>
      </c>
      <c r="W139" s="77">
        <v>7054000</v>
      </c>
      <c r="X139" s="77">
        <v>19982</v>
      </c>
      <c r="Y139" s="77">
        <v>19982</v>
      </c>
      <c r="Z139" s="76">
        <v>35381000</v>
      </c>
      <c r="AA139" s="76">
        <v>0</v>
      </c>
      <c r="AB139" s="76">
        <v>0</v>
      </c>
    </row>
    <row r="140" spans="1:28" s="6" customFormat="1" x14ac:dyDescent="0.2">
      <c r="A140" s="8" t="s">
        <v>195</v>
      </c>
      <c r="B140" s="57" t="s">
        <v>88</v>
      </c>
      <c r="C140" s="78">
        <v>17306000</v>
      </c>
      <c r="D140" s="75">
        <v>28</v>
      </c>
      <c r="E140" s="75">
        <v>280000</v>
      </c>
      <c r="F140" s="75">
        <v>0</v>
      </c>
      <c r="G140" s="75">
        <v>0</v>
      </c>
      <c r="H140" s="75">
        <v>0</v>
      </c>
      <c r="I140" s="75">
        <v>0</v>
      </c>
      <c r="J140" s="75">
        <v>0</v>
      </c>
      <c r="K140" s="75">
        <v>0</v>
      </c>
      <c r="L140" s="75">
        <v>0</v>
      </c>
      <c r="M140" s="75">
        <v>0</v>
      </c>
      <c r="N140" s="75">
        <v>0</v>
      </c>
      <c r="O140" s="76">
        <v>0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6">
        <v>0</v>
      </c>
      <c r="W140" s="77">
        <v>0</v>
      </c>
      <c r="X140" s="77">
        <v>8513</v>
      </c>
      <c r="Y140" s="77">
        <v>21676</v>
      </c>
      <c r="Z140" s="76">
        <v>17026000</v>
      </c>
      <c r="AA140" s="76">
        <v>0</v>
      </c>
      <c r="AB140" s="76">
        <v>0</v>
      </c>
    </row>
    <row r="141" spans="1:28" s="6" customFormat="1" x14ac:dyDescent="0.2">
      <c r="A141" s="8" t="s">
        <v>196</v>
      </c>
      <c r="B141" s="57" t="s">
        <v>89</v>
      </c>
      <c r="C141" s="78">
        <v>94124264</v>
      </c>
      <c r="D141" s="75">
        <v>89</v>
      </c>
      <c r="E141" s="75">
        <v>1581400</v>
      </c>
      <c r="F141" s="75">
        <v>0</v>
      </c>
      <c r="G141" s="75">
        <v>0</v>
      </c>
      <c r="H141" s="75">
        <v>0</v>
      </c>
      <c r="I141" s="75">
        <v>0</v>
      </c>
      <c r="J141" s="75">
        <v>5303</v>
      </c>
      <c r="K141" s="75">
        <v>15987500</v>
      </c>
      <c r="L141" s="75">
        <v>0</v>
      </c>
      <c r="M141" s="75">
        <v>0</v>
      </c>
      <c r="N141" s="75">
        <v>0</v>
      </c>
      <c r="O141" s="76">
        <v>0</v>
      </c>
      <c r="P141" s="76">
        <v>136</v>
      </c>
      <c r="Q141" s="76">
        <v>3994964</v>
      </c>
      <c r="R141" s="76">
        <v>0</v>
      </c>
      <c r="S141" s="76">
        <v>0</v>
      </c>
      <c r="T141" s="76">
        <v>42</v>
      </c>
      <c r="U141" s="76">
        <v>428400</v>
      </c>
      <c r="V141" s="76">
        <v>14276</v>
      </c>
      <c r="W141" s="77">
        <v>43898000</v>
      </c>
      <c r="X141" s="77">
        <v>18822</v>
      </c>
      <c r="Y141" s="77">
        <v>18822</v>
      </c>
      <c r="Z141" s="76">
        <v>28234000</v>
      </c>
      <c r="AA141" s="76">
        <v>0</v>
      </c>
      <c r="AB141" s="76">
        <v>0</v>
      </c>
    </row>
    <row r="142" spans="1:28" s="6" customFormat="1" x14ac:dyDescent="0.2">
      <c r="A142" s="8" t="s">
        <v>90</v>
      </c>
      <c r="B142" s="57" t="s">
        <v>91</v>
      </c>
      <c r="C142" s="78">
        <v>64965909</v>
      </c>
      <c r="D142" s="75">
        <v>3</v>
      </c>
      <c r="E142" s="75">
        <v>26000</v>
      </c>
      <c r="F142" s="75">
        <v>0</v>
      </c>
      <c r="G142" s="75">
        <v>0</v>
      </c>
      <c r="H142" s="75">
        <v>0</v>
      </c>
      <c r="I142" s="75">
        <v>0</v>
      </c>
      <c r="J142" s="75">
        <v>1391</v>
      </c>
      <c r="K142" s="75">
        <v>1130100</v>
      </c>
      <c r="L142" s="75">
        <v>0</v>
      </c>
      <c r="M142" s="75">
        <v>0</v>
      </c>
      <c r="N142" s="75">
        <v>7</v>
      </c>
      <c r="O142" s="76">
        <v>719000</v>
      </c>
      <c r="P142" s="76">
        <v>28</v>
      </c>
      <c r="Q142" s="76">
        <v>560000</v>
      </c>
      <c r="R142" s="76">
        <v>148222</v>
      </c>
      <c r="S142" s="76">
        <v>33814069</v>
      </c>
      <c r="T142" s="76">
        <v>0</v>
      </c>
      <c r="U142" s="76">
        <v>0</v>
      </c>
      <c r="V142" s="76">
        <v>0</v>
      </c>
      <c r="W142" s="77">
        <v>0</v>
      </c>
      <c r="X142" s="77">
        <v>45655</v>
      </c>
      <c r="Y142" s="77">
        <v>92107</v>
      </c>
      <c r="Z142" s="76">
        <v>28716740</v>
      </c>
      <c r="AA142" s="76">
        <v>0</v>
      </c>
      <c r="AB142" s="76">
        <v>0</v>
      </c>
    </row>
    <row r="143" spans="1:28" s="6" customFormat="1" x14ac:dyDescent="0.2">
      <c r="A143" s="8" t="s">
        <v>92</v>
      </c>
      <c r="B143" s="57" t="s">
        <v>93</v>
      </c>
      <c r="C143" s="78">
        <v>130866284</v>
      </c>
      <c r="D143" s="75">
        <v>9</v>
      </c>
      <c r="E143" s="75">
        <v>45000</v>
      </c>
      <c r="F143" s="75">
        <v>82</v>
      </c>
      <c r="G143" s="75">
        <v>666867</v>
      </c>
      <c r="H143" s="75">
        <v>12</v>
      </c>
      <c r="I143" s="75">
        <v>129010</v>
      </c>
      <c r="J143" s="75">
        <v>743</v>
      </c>
      <c r="K143" s="75">
        <v>1945225</v>
      </c>
      <c r="L143" s="75">
        <v>0</v>
      </c>
      <c r="M143" s="75">
        <v>0</v>
      </c>
      <c r="N143" s="75">
        <v>10</v>
      </c>
      <c r="O143" s="76">
        <v>230000</v>
      </c>
      <c r="P143" s="76">
        <v>64</v>
      </c>
      <c r="Q143" s="76">
        <v>640000</v>
      </c>
      <c r="R143" s="76">
        <v>85416</v>
      </c>
      <c r="S143" s="76">
        <v>126021752</v>
      </c>
      <c r="T143" s="76">
        <v>10</v>
      </c>
      <c r="U143" s="76">
        <v>372000</v>
      </c>
      <c r="V143" s="76">
        <v>49068</v>
      </c>
      <c r="W143" s="77">
        <v>814430</v>
      </c>
      <c r="X143" s="77">
        <v>1</v>
      </c>
      <c r="Y143" s="77">
        <v>1</v>
      </c>
      <c r="Z143" s="76">
        <v>2000</v>
      </c>
      <c r="AA143" s="76">
        <v>0</v>
      </c>
      <c r="AB143" s="76">
        <v>0</v>
      </c>
    </row>
    <row r="144" spans="1:28" x14ac:dyDescent="0.2">
      <c r="A144" s="11" t="s">
        <v>51</v>
      </c>
      <c r="B144" s="57" t="s">
        <v>4</v>
      </c>
      <c r="C144" s="35">
        <v>1136410</v>
      </c>
      <c r="D144" s="36">
        <v>3</v>
      </c>
      <c r="E144" s="36">
        <v>30000</v>
      </c>
      <c r="F144" s="36">
        <v>0</v>
      </c>
      <c r="G144" s="36">
        <v>0</v>
      </c>
      <c r="H144" s="36">
        <v>0</v>
      </c>
      <c r="I144" s="36">
        <v>0</v>
      </c>
      <c r="J144" s="36">
        <v>48</v>
      </c>
      <c r="K144" s="36">
        <v>72900</v>
      </c>
      <c r="L144" s="36">
        <v>0</v>
      </c>
      <c r="M144" s="36">
        <v>0</v>
      </c>
      <c r="N144" s="36">
        <v>6</v>
      </c>
      <c r="O144" s="37">
        <v>559510</v>
      </c>
      <c r="P144" s="37">
        <v>26</v>
      </c>
      <c r="Q144" s="37">
        <v>416000</v>
      </c>
      <c r="R144" s="37">
        <v>0</v>
      </c>
      <c r="S144" s="37">
        <v>0</v>
      </c>
      <c r="T144" s="37">
        <v>4</v>
      </c>
      <c r="U144" s="37">
        <v>44000</v>
      </c>
      <c r="V144" s="37">
        <v>0</v>
      </c>
      <c r="W144" s="38">
        <v>0</v>
      </c>
      <c r="X144" s="38">
        <v>14</v>
      </c>
      <c r="Y144" s="38">
        <v>14</v>
      </c>
      <c r="Z144" s="37">
        <v>14000</v>
      </c>
      <c r="AA144" s="37">
        <v>0</v>
      </c>
      <c r="AB144" s="37">
        <v>0</v>
      </c>
    </row>
    <row r="145" spans="1:28" x14ac:dyDescent="0.2">
      <c r="A145" s="11" t="s">
        <v>52</v>
      </c>
      <c r="B145" s="57" t="s">
        <v>5</v>
      </c>
      <c r="C145" s="35">
        <v>1898500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21</v>
      </c>
      <c r="K145" s="36">
        <v>149500</v>
      </c>
      <c r="L145" s="36">
        <v>0</v>
      </c>
      <c r="M145" s="36">
        <v>0</v>
      </c>
      <c r="N145" s="36">
        <v>0</v>
      </c>
      <c r="O145" s="37">
        <v>0</v>
      </c>
      <c r="P145" s="37">
        <v>13</v>
      </c>
      <c r="Q145" s="37">
        <v>270000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8">
        <v>0</v>
      </c>
      <c r="X145" s="38">
        <v>1479</v>
      </c>
      <c r="Y145" s="38">
        <v>1479</v>
      </c>
      <c r="Z145" s="37">
        <v>1479000</v>
      </c>
      <c r="AA145" s="37">
        <v>0</v>
      </c>
      <c r="AB145" s="37">
        <v>0</v>
      </c>
    </row>
    <row r="146" spans="1:28" x14ac:dyDescent="0.2">
      <c r="A146" s="11" t="s">
        <v>53</v>
      </c>
      <c r="B146" s="57" t="s">
        <v>6</v>
      </c>
      <c r="C146" s="35">
        <v>3766360</v>
      </c>
      <c r="D146" s="36">
        <v>4</v>
      </c>
      <c r="E146" s="36">
        <v>20000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37">
        <v>0</v>
      </c>
      <c r="P146" s="37">
        <v>30</v>
      </c>
      <c r="Q146" s="37">
        <v>615000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8">
        <v>0</v>
      </c>
      <c r="X146" s="38">
        <v>2628</v>
      </c>
      <c r="Y146" s="38">
        <v>4762</v>
      </c>
      <c r="Z146" s="37">
        <v>3131360</v>
      </c>
      <c r="AA146" s="37">
        <v>0</v>
      </c>
      <c r="AB146" s="37">
        <v>0</v>
      </c>
    </row>
    <row r="147" spans="1:28" x14ac:dyDescent="0.2">
      <c r="A147" s="11" t="s">
        <v>54</v>
      </c>
      <c r="B147" s="57" t="s">
        <v>7</v>
      </c>
      <c r="C147" s="35">
        <v>6471160</v>
      </c>
      <c r="D147" s="36">
        <v>51</v>
      </c>
      <c r="E147" s="36">
        <v>102000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3</v>
      </c>
      <c r="O147" s="37">
        <v>80160</v>
      </c>
      <c r="P147" s="37">
        <v>37</v>
      </c>
      <c r="Q147" s="37">
        <v>740000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8">
        <v>0</v>
      </c>
      <c r="X147" s="38">
        <v>5549</v>
      </c>
      <c r="Y147" s="38">
        <v>5549</v>
      </c>
      <c r="Z147" s="37">
        <v>5549000</v>
      </c>
      <c r="AA147" s="37">
        <v>0</v>
      </c>
      <c r="AB147" s="37">
        <v>0</v>
      </c>
    </row>
    <row r="148" spans="1:28" x14ac:dyDescent="0.2">
      <c r="A148" s="11" t="s">
        <v>55</v>
      </c>
      <c r="B148" s="57" t="s">
        <v>8</v>
      </c>
      <c r="C148" s="35">
        <v>6824045</v>
      </c>
      <c r="D148" s="36">
        <v>3</v>
      </c>
      <c r="E148" s="36">
        <v>30000</v>
      </c>
      <c r="F148" s="36">
        <v>0</v>
      </c>
      <c r="G148" s="36">
        <v>0</v>
      </c>
      <c r="H148" s="36">
        <v>0</v>
      </c>
      <c r="I148" s="36">
        <v>0</v>
      </c>
      <c r="J148" s="36">
        <v>116</v>
      </c>
      <c r="K148" s="36">
        <v>58000</v>
      </c>
      <c r="L148" s="36">
        <v>0</v>
      </c>
      <c r="M148" s="36">
        <v>0</v>
      </c>
      <c r="N148" s="36">
        <v>19</v>
      </c>
      <c r="O148" s="37">
        <v>1886490</v>
      </c>
      <c r="P148" s="37">
        <v>53</v>
      </c>
      <c r="Q148" s="37">
        <v>1590000</v>
      </c>
      <c r="R148" s="37">
        <v>5182</v>
      </c>
      <c r="S148" s="37">
        <v>2246155</v>
      </c>
      <c r="T148" s="37">
        <v>0</v>
      </c>
      <c r="U148" s="37">
        <v>0</v>
      </c>
      <c r="V148" s="37">
        <v>0</v>
      </c>
      <c r="W148" s="38">
        <v>0</v>
      </c>
      <c r="X148" s="38">
        <v>1537</v>
      </c>
      <c r="Y148" s="38">
        <v>1537</v>
      </c>
      <c r="Z148" s="37">
        <v>1013400</v>
      </c>
      <c r="AA148" s="37">
        <v>0</v>
      </c>
      <c r="AB148" s="37">
        <v>0</v>
      </c>
    </row>
    <row r="149" spans="1:28" x14ac:dyDescent="0.2">
      <c r="A149" s="11" t="s">
        <v>56</v>
      </c>
      <c r="B149" s="57" t="s">
        <v>9</v>
      </c>
      <c r="C149" s="35">
        <v>8432607</v>
      </c>
      <c r="D149" s="36">
        <v>19</v>
      </c>
      <c r="E149" s="36">
        <v>95000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30</v>
      </c>
      <c r="O149" s="37">
        <v>2655576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8">
        <v>0</v>
      </c>
      <c r="X149" s="38">
        <v>2728</v>
      </c>
      <c r="Y149" s="38">
        <v>5342</v>
      </c>
      <c r="Z149" s="37">
        <v>5682031</v>
      </c>
      <c r="AA149" s="37">
        <v>0</v>
      </c>
      <c r="AB149" s="37">
        <v>0</v>
      </c>
    </row>
    <row r="150" spans="1:28" x14ac:dyDescent="0.2">
      <c r="A150" s="11" t="s">
        <v>57</v>
      </c>
      <c r="B150" s="57" t="s">
        <v>10</v>
      </c>
      <c r="C150" s="35">
        <v>242000</v>
      </c>
      <c r="D150" s="36">
        <v>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7">
        <v>0</v>
      </c>
      <c r="P150" s="37">
        <v>23</v>
      </c>
      <c r="Q150" s="37">
        <v>242000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8">
        <v>0</v>
      </c>
      <c r="X150" s="38">
        <v>0</v>
      </c>
      <c r="Y150" s="38">
        <v>0</v>
      </c>
      <c r="Z150" s="37">
        <v>0</v>
      </c>
      <c r="AA150" s="37">
        <v>0</v>
      </c>
      <c r="AB150" s="37">
        <v>0</v>
      </c>
    </row>
    <row r="151" spans="1:28" x14ac:dyDescent="0.2">
      <c r="A151" s="11" t="s">
        <v>58</v>
      </c>
      <c r="B151" s="57" t="s">
        <v>11</v>
      </c>
      <c r="C151" s="35">
        <v>2471890</v>
      </c>
      <c r="D151" s="36">
        <v>9</v>
      </c>
      <c r="E151" s="36">
        <v>45000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7">
        <v>0</v>
      </c>
      <c r="P151" s="37">
        <v>37</v>
      </c>
      <c r="Q151" s="37">
        <v>307000</v>
      </c>
      <c r="R151" s="37">
        <v>0</v>
      </c>
      <c r="S151" s="37">
        <v>0</v>
      </c>
      <c r="T151" s="37">
        <v>4</v>
      </c>
      <c r="U151" s="37">
        <v>40000</v>
      </c>
      <c r="V151" s="37">
        <v>0</v>
      </c>
      <c r="W151" s="38">
        <v>0</v>
      </c>
      <c r="X151" s="38">
        <v>13851</v>
      </c>
      <c r="Y151" s="38">
        <v>35946</v>
      </c>
      <c r="Z151" s="37">
        <v>2079890</v>
      </c>
      <c r="AA151" s="37">
        <v>0</v>
      </c>
      <c r="AB151" s="37">
        <v>0</v>
      </c>
    </row>
    <row r="152" spans="1:28" x14ac:dyDescent="0.2">
      <c r="A152" s="11" t="s">
        <v>59</v>
      </c>
      <c r="B152" s="57" t="s">
        <v>12</v>
      </c>
      <c r="C152" s="35">
        <v>1427100</v>
      </c>
      <c r="D152" s="36">
        <v>6</v>
      </c>
      <c r="E152" s="36">
        <v>60000</v>
      </c>
      <c r="F152" s="36">
        <v>0</v>
      </c>
      <c r="G152" s="36">
        <v>0</v>
      </c>
      <c r="H152" s="36">
        <v>0</v>
      </c>
      <c r="I152" s="36">
        <v>0</v>
      </c>
      <c r="J152" s="36">
        <v>218</v>
      </c>
      <c r="K152" s="36">
        <v>506100</v>
      </c>
      <c r="L152" s="36">
        <v>0</v>
      </c>
      <c r="M152" s="36">
        <v>0</v>
      </c>
      <c r="N152" s="36">
        <v>7</v>
      </c>
      <c r="O152" s="37">
        <v>671000</v>
      </c>
      <c r="P152" s="37">
        <v>7</v>
      </c>
      <c r="Q152" s="37">
        <v>190000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8">
        <v>0</v>
      </c>
      <c r="X152" s="38">
        <v>0</v>
      </c>
      <c r="Y152" s="38">
        <v>0</v>
      </c>
      <c r="Z152" s="37">
        <v>0</v>
      </c>
      <c r="AA152" s="37">
        <v>0</v>
      </c>
      <c r="AB152" s="37">
        <v>0</v>
      </c>
    </row>
    <row r="153" spans="1:28" x14ac:dyDescent="0.2">
      <c r="A153" s="11" t="s">
        <v>60</v>
      </c>
      <c r="B153" s="57" t="s">
        <v>13</v>
      </c>
      <c r="C153" s="35">
        <v>3930695</v>
      </c>
      <c r="D153" s="36">
        <v>21</v>
      </c>
      <c r="E153" s="36">
        <v>105000</v>
      </c>
      <c r="F153" s="36">
        <v>0</v>
      </c>
      <c r="G153" s="36">
        <v>0</v>
      </c>
      <c r="H153" s="36">
        <v>0</v>
      </c>
      <c r="I153" s="36">
        <v>0</v>
      </c>
      <c r="J153" s="36">
        <v>81</v>
      </c>
      <c r="K153" s="36">
        <v>85500</v>
      </c>
      <c r="L153" s="36">
        <v>0</v>
      </c>
      <c r="M153" s="36">
        <v>0</v>
      </c>
      <c r="N153" s="36">
        <v>1</v>
      </c>
      <c r="O153" s="36">
        <v>28650</v>
      </c>
      <c r="P153" s="37">
        <v>31</v>
      </c>
      <c r="Q153" s="37">
        <v>620000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8">
        <v>0</v>
      </c>
      <c r="X153" s="38">
        <v>3272</v>
      </c>
      <c r="Y153" s="38">
        <v>3272</v>
      </c>
      <c r="Z153" s="37">
        <v>2618000</v>
      </c>
      <c r="AA153" s="37">
        <v>25</v>
      </c>
      <c r="AB153" s="37">
        <v>473545</v>
      </c>
    </row>
    <row r="154" spans="1:28" x14ac:dyDescent="0.2">
      <c r="A154" s="11" t="s">
        <v>61</v>
      </c>
      <c r="B154" s="57" t="s">
        <v>14</v>
      </c>
      <c r="C154" s="36">
        <v>32600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1</v>
      </c>
      <c r="O154" s="37">
        <v>32600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8">
        <v>0</v>
      </c>
      <c r="X154" s="38">
        <v>0</v>
      </c>
      <c r="Y154" s="38">
        <v>0</v>
      </c>
      <c r="Z154" s="37">
        <v>0</v>
      </c>
      <c r="AA154" s="37">
        <v>0</v>
      </c>
      <c r="AB154" s="37">
        <v>0</v>
      </c>
    </row>
    <row r="155" spans="1:28" x14ac:dyDescent="0.2">
      <c r="A155" s="11" t="s">
        <v>62</v>
      </c>
      <c r="B155" s="57" t="s">
        <v>15</v>
      </c>
      <c r="C155" s="35">
        <v>20097300</v>
      </c>
      <c r="D155" s="36">
        <v>0</v>
      </c>
      <c r="E155" s="36">
        <v>0</v>
      </c>
      <c r="F155" s="36">
        <v>7</v>
      </c>
      <c r="G155" s="36">
        <v>58500</v>
      </c>
      <c r="H155" s="36">
        <v>1894</v>
      </c>
      <c r="I155" s="36">
        <v>4601200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7">
        <v>0</v>
      </c>
      <c r="P155" s="37">
        <v>15</v>
      </c>
      <c r="Q155" s="37">
        <v>375000</v>
      </c>
      <c r="R155" s="37">
        <v>0</v>
      </c>
      <c r="S155" s="37">
        <v>0</v>
      </c>
      <c r="T155" s="37">
        <v>1</v>
      </c>
      <c r="U155" s="37">
        <v>10200</v>
      </c>
      <c r="V155" s="37">
        <v>0</v>
      </c>
      <c r="W155" s="38">
        <v>0</v>
      </c>
      <c r="X155" s="38">
        <v>6811</v>
      </c>
      <c r="Y155" s="38">
        <v>9986</v>
      </c>
      <c r="Z155" s="37">
        <v>15052400</v>
      </c>
      <c r="AA155" s="37">
        <v>0</v>
      </c>
      <c r="AB155" s="37">
        <v>0</v>
      </c>
    </row>
    <row r="156" spans="1:28" x14ac:dyDescent="0.2">
      <c r="A156" s="11" t="s">
        <v>63</v>
      </c>
      <c r="B156" s="57" t="s">
        <v>16</v>
      </c>
      <c r="C156" s="35">
        <v>16863950</v>
      </c>
      <c r="D156" s="36">
        <v>6</v>
      </c>
      <c r="E156" s="36">
        <v>120000</v>
      </c>
      <c r="F156" s="36">
        <v>25</v>
      </c>
      <c r="G156" s="36">
        <v>37500</v>
      </c>
      <c r="H156" s="36">
        <v>1307</v>
      </c>
      <c r="I156" s="36">
        <v>14023000</v>
      </c>
      <c r="J156" s="36">
        <v>129</v>
      </c>
      <c r="K156" s="36">
        <v>387000</v>
      </c>
      <c r="L156" s="36">
        <v>0</v>
      </c>
      <c r="M156" s="36">
        <v>0</v>
      </c>
      <c r="N156" s="36">
        <v>0</v>
      </c>
      <c r="O156" s="37">
        <v>0</v>
      </c>
      <c r="P156" s="37">
        <v>40</v>
      </c>
      <c r="Q156" s="37">
        <v>1200000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8">
        <v>0</v>
      </c>
      <c r="X156" s="38">
        <v>2162</v>
      </c>
      <c r="Y156" s="38">
        <v>13329</v>
      </c>
      <c r="Z156" s="37">
        <v>1096450</v>
      </c>
      <c r="AA156" s="37">
        <v>0</v>
      </c>
      <c r="AB156" s="37">
        <v>0</v>
      </c>
    </row>
    <row r="157" spans="1:28" x14ac:dyDescent="0.2">
      <c r="A157" s="11" t="s">
        <v>64</v>
      </c>
      <c r="B157" s="57" t="s">
        <v>17</v>
      </c>
      <c r="C157" s="35">
        <v>416440</v>
      </c>
      <c r="D157" s="36">
        <v>8</v>
      </c>
      <c r="E157" s="36">
        <v>48000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7">
        <v>0</v>
      </c>
      <c r="P157" s="37">
        <v>11</v>
      </c>
      <c r="Q157" s="37">
        <v>80000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8">
        <v>0</v>
      </c>
      <c r="X157" s="38">
        <v>4358</v>
      </c>
      <c r="Y157" s="38">
        <v>7909</v>
      </c>
      <c r="Z157" s="37">
        <v>39440</v>
      </c>
      <c r="AA157" s="37">
        <v>82</v>
      </c>
      <c r="AB157" s="37">
        <v>249000</v>
      </c>
    </row>
    <row r="158" spans="1:28" x14ac:dyDescent="0.2">
      <c r="A158" s="11" t="s">
        <v>65</v>
      </c>
      <c r="B158" s="57" t="s">
        <v>18</v>
      </c>
      <c r="C158" s="36">
        <v>1003546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7">
        <v>0</v>
      </c>
      <c r="P158" s="37">
        <v>0</v>
      </c>
      <c r="Q158" s="37">
        <v>0</v>
      </c>
      <c r="R158" s="36">
        <v>1373</v>
      </c>
      <c r="S158" s="36">
        <v>464546</v>
      </c>
      <c r="T158" s="37">
        <v>0</v>
      </c>
      <c r="U158" s="37">
        <v>0</v>
      </c>
      <c r="V158" s="37">
        <v>0</v>
      </c>
      <c r="W158" s="38">
        <v>0</v>
      </c>
      <c r="X158" s="38">
        <v>173</v>
      </c>
      <c r="Y158" s="38">
        <v>173</v>
      </c>
      <c r="Z158" s="37">
        <v>539000</v>
      </c>
      <c r="AA158" s="37">
        <v>0</v>
      </c>
      <c r="AB158" s="37">
        <v>0</v>
      </c>
    </row>
    <row r="159" spans="1:28" x14ac:dyDescent="0.2">
      <c r="A159" s="12" t="s">
        <v>66</v>
      </c>
      <c r="B159" s="58" t="s">
        <v>19</v>
      </c>
      <c r="C159" s="39">
        <v>188000</v>
      </c>
      <c r="D159" s="39">
        <v>9</v>
      </c>
      <c r="E159" s="39">
        <v>18000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1">
        <v>0</v>
      </c>
      <c r="X159" s="41">
        <v>68</v>
      </c>
      <c r="Y159" s="41">
        <v>68</v>
      </c>
      <c r="Z159" s="40">
        <v>170000</v>
      </c>
      <c r="AA159" s="40">
        <v>0</v>
      </c>
      <c r="AB159" s="40">
        <v>0</v>
      </c>
    </row>
    <row r="160" spans="1:28" x14ac:dyDescent="0.2">
      <c r="A160" s="59" t="s">
        <v>181</v>
      </c>
      <c r="C160" s="48"/>
      <c r="D160" s="48"/>
      <c r="E160" s="48"/>
    </row>
    <row r="161" spans="1:1" x14ac:dyDescent="0.2">
      <c r="A161" t="s">
        <v>0</v>
      </c>
    </row>
  </sheetData>
  <mergeCells count="75">
    <mergeCell ref="T134:U134"/>
    <mergeCell ref="V134:W134"/>
    <mergeCell ref="X134:Z134"/>
    <mergeCell ref="AA134:AB134"/>
    <mergeCell ref="A132:R132"/>
    <mergeCell ref="A134:B136"/>
    <mergeCell ref="C134:C136"/>
    <mergeCell ref="D134:E134"/>
    <mergeCell ref="F134:G134"/>
    <mergeCell ref="H134:I134"/>
    <mergeCell ref="J134:K134"/>
    <mergeCell ref="L134:M134"/>
    <mergeCell ref="N134:O134"/>
    <mergeCell ref="P134:Q134"/>
    <mergeCell ref="R134:S134"/>
    <mergeCell ref="P98:Q98"/>
    <mergeCell ref="R98:S98"/>
    <mergeCell ref="T98:U98"/>
    <mergeCell ref="V98:W98"/>
    <mergeCell ref="X98:Z98"/>
    <mergeCell ref="AA98:AB98"/>
    <mergeCell ref="AA67:AB67"/>
    <mergeCell ref="A96:R96"/>
    <mergeCell ref="A98:B100"/>
    <mergeCell ref="C98:C100"/>
    <mergeCell ref="D98:E98"/>
    <mergeCell ref="F98:G98"/>
    <mergeCell ref="H98:I98"/>
    <mergeCell ref="J98:K98"/>
    <mergeCell ref="L98:M98"/>
    <mergeCell ref="N98:O98"/>
    <mergeCell ref="N67:O67"/>
    <mergeCell ref="P67:Q67"/>
    <mergeCell ref="R67:S67"/>
    <mergeCell ref="T67:U67"/>
    <mergeCell ref="V67:W67"/>
    <mergeCell ref="X67:Z67"/>
    <mergeCell ref="X36:Z36"/>
    <mergeCell ref="T36:U36"/>
    <mergeCell ref="V36:W36"/>
    <mergeCell ref="AA36:AB36"/>
    <mergeCell ref="A65:R65"/>
    <mergeCell ref="A67:B69"/>
    <mergeCell ref="C67:C69"/>
    <mergeCell ref="D67:E67"/>
    <mergeCell ref="F67:G67"/>
    <mergeCell ref="H67:I67"/>
    <mergeCell ref="J67:K67"/>
    <mergeCell ref="L67:M67"/>
    <mergeCell ref="T5:U5"/>
    <mergeCell ref="V5:W5"/>
    <mergeCell ref="X5:Z5"/>
    <mergeCell ref="AA5:AB5"/>
    <mergeCell ref="L36:M36"/>
    <mergeCell ref="A34:R34"/>
    <mergeCell ref="L5:M5"/>
    <mergeCell ref="N5:O5"/>
    <mergeCell ref="P5:Q5"/>
    <mergeCell ref="N36:O36"/>
    <mergeCell ref="P36:Q36"/>
    <mergeCell ref="R36:S36"/>
    <mergeCell ref="R5:S5"/>
    <mergeCell ref="A36:B38"/>
    <mergeCell ref="C36:C38"/>
    <mergeCell ref="D36:E36"/>
    <mergeCell ref="F36:G36"/>
    <mergeCell ref="H36:I36"/>
    <mergeCell ref="J36:K36"/>
    <mergeCell ref="A1:R1"/>
    <mergeCell ref="A5:B7"/>
    <mergeCell ref="C5:C7"/>
    <mergeCell ref="D5:E5"/>
    <mergeCell ref="F5:G5"/>
    <mergeCell ref="H5:I5"/>
    <mergeCell ref="J5:K5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161"/>
  <sheetViews>
    <sheetView workbookViewId="0">
      <pane xSplit="2" ySplit="3" topLeftCell="D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5.6640625" style="42" hidden="1" customWidth="1"/>
    <col min="4" max="4" width="9.5" style="42" customWidth="1"/>
    <col min="5" max="5" width="14" style="42" customWidth="1"/>
    <col min="6" max="6" width="6.83203125" style="42" customWidth="1"/>
    <col min="7" max="7" width="11.5" style="42" customWidth="1"/>
    <col min="8" max="8" width="9.33203125" style="42" customWidth="1"/>
    <col min="9" max="9" width="12.83203125" style="42" customWidth="1"/>
    <col min="10" max="10" width="8.5" style="42" customWidth="1"/>
    <col min="11" max="11" width="13.1640625" style="42" customWidth="1"/>
    <col min="12" max="12" width="6.5" style="42" customWidth="1"/>
    <col min="13" max="13" width="10" style="42" customWidth="1"/>
    <col min="14" max="14" width="7.83203125" style="42" customWidth="1"/>
    <col min="15" max="15" width="12.5" style="42" customWidth="1"/>
    <col min="16" max="16" width="7.83203125" style="42" customWidth="1"/>
    <col min="17" max="17" width="13.5" style="42" customWidth="1"/>
    <col min="18" max="18" width="9.6640625" style="42" hidden="1" customWidth="1"/>
    <col min="19" max="19" width="12.83203125" style="42" hidden="1" customWidth="1"/>
    <col min="20" max="20" width="7.1640625" style="42" customWidth="1"/>
    <col min="21" max="21" width="11" style="42" customWidth="1"/>
    <col min="22" max="22" width="10.1640625" style="42" bestFit="1" customWidth="1"/>
    <col min="23" max="24" width="12.83203125" style="42" customWidth="1"/>
    <col min="25" max="25" width="10.5" style="42" customWidth="1"/>
    <col min="26" max="26" width="14.5" style="42" customWidth="1"/>
    <col min="27" max="27" width="9.6640625" style="42" bestFit="1" customWidth="1"/>
    <col min="28" max="28" width="14.1640625" style="42" bestFit="1" customWidth="1"/>
    <col min="29" max="29" width="18.5" hidden="1" customWidth="1"/>
    <col min="30" max="32" width="18.1640625" hidden="1" customWidth="1"/>
  </cols>
  <sheetData>
    <row r="1" spans="1:32" ht="18.75" x14ac:dyDescent="0.2">
      <c r="A1" s="132" t="s">
        <v>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32" ht="23.25" customHeight="1" x14ac:dyDescent="0.2">
      <c r="N2" s="43"/>
      <c r="O2" s="43"/>
      <c r="P2" s="43"/>
    </row>
    <row r="3" spans="1:32" s="60" customFormat="1" ht="10.5" customHeight="1" x14ac:dyDescent="0.2"/>
    <row r="4" spans="1:32" s="60" customFormat="1" ht="19.5" x14ac:dyDescent="0.2">
      <c r="A4" s="62" t="s">
        <v>74</v>
      </c>
      <c r="S4" s="63"/>
    </row>
    <row r="5" spans="1:32" s="8" customFormat="1" ht="37.15" customHeight="1" x14ac:dyDescent="0.2">
      <c r="A5" s="133" t="s">
        <v>193</v>
      </c>
      <c r="B5" s="134"/>
      <c r="C5" s="147" t="s">
        <v>194</v>
      </c>
      <c r="D5" s="139" t="s">
        <v>131</v>
      </c>
      <c r="E5" s="139"/>
      <c r="F5" s="139" t="s">
        <v>132</v>
      </c>
      <c r="G5" s="139"/>
      <c r="H5" s="139" t="s">
        <v>133</v>
      </c>
      <c r="I5" s="139"/>
      <c r="J5" s="139" t="s">
        <v>134</v>
      </c>
      <c r="K5" s="139"/>
      <c r="L5" s="139" t="s">
        <v>135</v>
      </c>
      <c r="M5" s="139"/>
      <c r="N5" s="139" t="s">
        <v>136</v>
      </c>
      <c r="O5" s="139"/>
      <c r="P5" s="139" t="s">
        <v>137</v>
      </c>
      <c r="Q5" s="139"/>
      <c r="R5" s="139" t="s">
        <v>138</v>
      </c>
      <c r="S5" s="139"/>
      <c r="T5" s="139" t="s">
        <v>139</v>
      </c>
      <c r="U5" s="139"/>
      <c r="V5" s="139" t="s">
        <v>140</v>
      </c>
      <c r="W5" s="139"/>
      <c r="X5" s="140" t="s">
        <v>141</v>
      </c>
      <c r="Y5" s="142"/>
      <c r="Z5" s="141"/>
      <c r="AA5" s="139" t="s">
        <v>142</v>
      </c>
      <c r="AB5" s="140"/>
      <c r="AC5" s="118" t="s">
        <v>201</v>
      </c>
      <c r="AD5" s="118" t="s">
        <v>202</v>
      </c>
      <c r="AE5" s="20" t="s">
        <v>203</v>
      </c>
      <c r="AF5" s="20" t="s">
        <v>204</v>
      </c>
    </row>
    <row r="6" spans="1:32" s="8" customFormat="1" ht="13.9" customHeight="1" x14ac:dyDescent="0.2">
      <c r="A6" s="135"/>
      <c r="B6" s="136"/>
      <c r="C6" s="148"/>
      <c r="D6" s="109" t="s">
        <v>47</v>
      </c>
      <c r="E6" s="109" t="s">
        <v>143</v>
      </c>
      <c r="F6" s="109" t="s">
        <v>49</v>
      </c>
      <c r="G6" s="109" t="s">
        <v>144</v>
      </c>
      <c r="H6" s="109" t="s">
        <v>48</v>
      </c>
      <c r="I6" s="109" t="s">
        <v>145</v>
      </c>
      <c r="J6" s="109" t="s">
        <v>48</v>
      </c>
      <c r="K6" s="109" t="s">
        <v>146</v>
      </c>
      <c r="L6" s="109" t="s">
        <v>48</v>
      </c>
      <c r="M6" s="109" t="s">
        <v>147</v>
      </c>
      <c r="N6" s="109" t="s">
        <v>48</v>
      </c>
      <c r="O6" s="109" t="s">
        <v>148</v>
      </c>
      <c r="P6" s="109" t="s">
        <v>48</v>
      </c>
      <c r="Q6" s="109" t="s">
        <v>149</v>
      </c>
      <c r="R6" s="109" t="s">
        <v>48</v>
      </c>
      <c r="S6" s="109" t="s">
        <v>150</v>
      </c>
      <c r="T6" s="109" t="s">
        <v>48</v>
      </c>
      <c r="U6" s="109" t="s">
        <v>151</v>
      </c>
      <c r="V6" s="109" t="s">
        <v>48</v>
      </c>
      <c r="W6" s="109" t="s">
        <v>152</v>
      </c>
      <c r="X6" s="109" t="s">
        <v>50</v>
      </c>
      <c r="Y6" s="109" t="s">
        <v>48</v>
      </c>
      <c r="Z6" s="109" t="s">
        <v>153</v>
      </c>
      <c r="AA6" s="109" t="s">
        <v>48</v>
      </c>
      <c r="AB6" s="110" t="s">
        <v>154</v>
      </c>
      <c r="AC6" s="61">
        <f t="shared" ref="AC6:AC30" si="0">D8+F8+H8+J8+L8+N8+P8+R8+T8+V8+Y8+AA8</f>
        <v>1349643</v>
      </c>
      <c r="AD6" s="61">
        <f t="shared" ref="AD6:AD30" si="1">E8+G8+I8+K8+M8+O8+Q8+S8+U8+W8+Z8+AB8</f>
        <v>1009834181</v>
      </c>
      <c r="AE6" s="61">
        <f t="shared" ref="AE6:AE30" si="2">AC6-H8-P8-Y8</f>
        <v>621247</v>
      </c>
      <c r="AF6" s="61">
        <f t="shared" ref="AF6:AF30" si="3">AD6-I8-Q8-Z8</f>
        <v>344269613</v>
      </c>
    </row>
    <row r="7" spans="1:32" s="20" customFormat="1" ht="34.15" customHeight="1" x14ac:dyDescent="0.2">
      <c r="A7" s="137"/>
      <c r="B7" s="138"/>
      <c r="C7" s="149"/>
      <c r="D7" s="80" t="s">
        <v>43</v>
      </c>
      <c r="E7" s="80" t="s">
        <v>42</v>
      </c>
      <c r="F7" s="80" t="s">
        <v>44</v>
      </c>
      <c r="G7" s="80" t="s">
        <v>45</v>
      </c>
      <c r="H7" s="80" t="s">
        <v>43</v>
      </c>
      <c r="I7" s="80" t="s">
        <v>42</v>
      </c>
      <c r="J7" s="80" t="s">
        <v>43</v>
      </c>
      <c r="K7" s="80" t="s">
        <v>42</v>
      </c>
      <c r="L7" s="80" t="s">
        <v>43</v>
      </c>
      <c r="M7" s="80" t="s">
        <v>42</v>
      </c>
      <c r="N7" s="80" t="s">
        <v>43</v>
      </c>
      <c r="O7" s="80" t="s">
        <v>42</v>
      </c>
      <c r="P7" s="80" t="s">
        <v>43</v>
      </c>
      <c r="Q7" s="80" t="s">
        <v>42</v>
      </c>
      <c r="R7" s="80" t="s">
        <v>43</v>
      </c>
      <c r="S7" s="80" t="s">
        <v>42</v>
      </c>
      <c r="T7" s="80" t="s">
        <v>43</v>
      </c>
      <c r="U7" s="80" t="s">
        <v>42</v>
      </c>
      <c r="V7" s="80" t="s">
        <v>43</v>
      </c>
      <c r="W7" s="80" t="s">
        <v>42</v>
      </c>
      <c r="X7" s="80" t="s">
        <v>1</v>
      </c>
      <c r="Y7" s="80" t="s">
        <v>43</v>
      </c>
      <c r="Z7" s="80" t="s">
        <v>42</v>
      </c>
      <c r="AA7" s="80" t="s">
        <v>43</v>
      </c>
      <c r="AB7" s="51" t="s">
        <v>42</v>
      </c>
      <c r="AC7" s="61">
        <f t="shared" si="0"/>
        <v>150254</v>
      </c>
      <c r="AD7" s="61">
        <f t="shared" si="1"/>
        <v>43600586</v>
      </c>
      <c r="AE7" s="61">
        <f t="shared" si="2"/>
        <v>50</v>
      </c>
      <c r="AF7" s="61">
        <f t="shared" si="3"/>
        <v>1020000</v>
      </c>
    </row>
    <row r="8" spans="1:32" s="6" customFormat="1" x14ac:dyDescent="0.2">
      <c r="A8" s="55" t="s">
        <v>67</v>
      </c>
      <c r="B8" s="56" t="s">
        <v>3</v>
      </c>
      <c r="C8" s="27">
        <v>1009774181</v>
      </c>
      <c r="D8" s="28">
        <f t="shared" ref="D8:AB8" si="4">SUM(D39,D70,D101,D137)</f>
        <v>1127</v>
      </c>
      <c r="E8" s="28">
        <f t="shared" si="4"/>
        <v>9473986</v>
      </c>
      <c r="F8" s="28">
        <f t="shared" si="4"/>
        <v>439</v>
      </c>
      <c r="G8" s="28">
        <f t="shared" si="4"/>
        <v>1364617</v>
      </c>
      <c r="H8" s="28">
        <f t="shared" si="4"/>
        <v>15743</v>
      </c>
      <c r="I8" s="28">
        <f t="shared" si="4"/>
        <v>48346843</v>
      </c>
      <c r="J8" s="28">
        <f t="shared" si="4"/>
        <v>28234</v>
      </c>
      <c r="K8" s="28">
        <f t="shared" si="4"/>
        <v>88862713</v>
      </c>
      <c r="L8" s="28">
        <f t="shared" si="4"/>
        <v>345</v>
      </c>
      <c r="M8" s="28">
        <f t="shared" si="4"/>
        <v>264000</v>
      </c>
      <c r="N8" s="28">
        <f t="shared" si="4"/>
        <v>185</v>
      </c>
      <c r="O8" s="29">
        <f t="shared" si="4"/>
        <v>12089069</v>
      </c>
      <c r="P8" s="29">
        <f t="shared" si="4"/>
        <v>2799</v>
      </c>
      <c r="Q8" s="29">
        <f t="shared" si="4"/>
        <v>57427630</v>
      </c>
      <c r="R8" s="29">
        <f t="shared" si="4"/>
        <v>405048</v>
      </c>
      <c r="S8" s="29">
        <f t="shared" si="4"/>
        <v>108396227</v>
      </c>
      <c r="T8" s="29">
        <f t="shared" si="4"/>
        <v>364</v>
      </c>
      <c r="U8" s="29">
        <f t="shared" si="4"/>
        <v>5589800</v>
      </c>
      <c r="V8" s="29">
        <f t="shared" si="4"/>
        <v>181711</v>
      </c>
      <c r="W8" s="30">
        <f t="shared" si="4"/>
        <v>103794789</v>
      </c>
      <c r="X8" s="30">
        <f t="shared" si="4"/>
        <v>411849</v>
      </c>
      <c r="Y8" s="30">
        <f t="shared" si="4"/>
        <v>709854</v>
      </c>
      <c r="Z8" s="29">
        <f t="shared" si="4"/>
        <v>559790095</v>
      </c>
      <c r="AA8" s="29">
        <f t="shared" si="4"/>
        <v>3794</v>
      </c>
      <c r="AB8" s="29">
        <f t="shared" si="4"/>
        <v>14434412</v>
      </c>
      <c r="AC8" s="61">
        <f t="shared" si="0"/>
        <v>76929</v>
      </c>
      <c r="AD8" s="61">
        <f t="shared" si="1"/>
        <v>167448277</v>
      </c>
      <c r="AE8" s="61">
        <f t="shared" si="2"/>
        <v>16652</v>
      </c>
      <c r="AF8" s="61">
        <f t="shared" si="3"/>
        <v>19369277</v>
      </c>
    </row>
    <row r="9" spans="1:32" s="6" customFormat="1" x14ac:dyDescent="0.2">
      <c r="A9" s="8" t="s">
        <v>84</v>
      </c>
      <c r="B9" s="57" t="s">
        <v>85</v>
      </c>
      <c r="C9" s="31">
        <f t="shared" ref="C9:AB9" si="5">SUM(C40,C71,C102,C138)</f>
        <v>43600586</v>
      </c>
      <c r="D9" s="32">
        <f t="shared" si="5"/>
        <v>0</v>
      </c>
      <c r="E9" s="32">
        <f t="shared" si="5"/>
        <v>0</v>
      </c>
      <c r="F9" s="32">
        <f t="shared" si="5"/>
        <v>0</v>
      </c>
      <c r="G9" s="32">
        <f t="shared" si="5"/>
        <v>0</v>
      </c>
      <c r="H9" s="32">
        <f t="shared" si="5"/>
        <v>0</v>
      </c>
      <c r="I9" s="32">
        <f t="shared" si="5"/>
        <v>0</v>
      </c>
      <c r="J9" s="32">
        <f t="shared" si="5"/>
        <v>0</v>
      </c>
      <c r="K9" s="32">
        <f t="shared" si="5"/>
        <v>0</v>
      </c>
      <c r="L9" s="32">
        <f t="shared" si="5"/>
        <v>0</v>
      </c>
      <c r="M9" s="32">
        <f t="shared" si="5"/>
        <v>0</v>
      </c>
      <c r="N9" s="32">
        <f t="shared" si="5"/>
        <v>0</v>
      </c>
      <c r="O9" s="33">
        <f t="shared" si="5"/>
        <v>0</v>
      </c>
      <c r="P9" s="33">
        <f t="shared" si="5"/>
        <v>183</v>
      </c>
      <c r="Q9" s="33">
        <f t="shared" si="5"/>
        <v>5196800</v>
      </c>
      <c r="R9" s="33">
        <f t="shared" si="5"/>
        <v>0</v>
      </c>
      <c r="S9" s="33">
        <f t="shared" si="5"/>
        <v>0</v>
      </c>
      <c r="T9" s="33">
        <f t="shared" si="5"/>
        <v>50</v>
      </c>
      <c r="U9" s="33">
        <f t="shared" si="5"/>
        <v>1020000</v>
      </c>
      <c r="V9" s="33">
        <f t="shared" si="5"/>
        <v>0</v>
      </c>
      <c r="W9" s="34">
        <f t="shared" si="5"/>
        <v>0</v>
      </c>
      <c r="X9" s="34">
        <f t="shared" si="5"/>
        <v>57355</v>
      </c>
      <c r="Y9" s="34">
        <f t="shared" si="5"/>
        <v>150021</v>
      </c>
      <c r="Z9" s="33">
        <f t="shared" si="5"/>
        <v>37383786</v>
      </c>
      <c r="AA9" s="33">
        <f t="shared" si="5"/>
        <v>0</v>
      </c>
      <c r="AB9" s="33">
        <f t="shared" si="5"/>
        <v>0</v>
      </c>
      <c r="AC9" s="61">
        <f t="shared" si="0"/>
        <v>60225</v>
      </c>
      <c r="AD9" s="61">
        <f t="shared" si="1"/>
        <v>47234000</v>
      </c>
      <c r="AE9" s="61">
        <f t="shared" si="2"/>
        <v>75</v>
      </c>
      <c r="AF9" s="61">
        <f t="shared" si="3"/>
        <v>740000</v>
      </c>
    </row>
    <row r="10" spans="1:32" s="6" customFormat="1" x14ac:dyDescent="0.2">
      <c r="A10" s="8" t="s">
        <v>86</v>
      </c>
      <c r="B10" s="57" t="s">
        <v>87</v>
      </c>
      <c r="C10" s="31">
        <f t="shared" ref="C10:AB10" si="6">SUM(C41,C72,C103,C139)</f>
        <v>167448277</v>
      </c>
      <c r="D10" s="32">
        <f t="shared" si="6"/>
        <v>3</v>
      </c>
      <c r="E10" s="32">
        <f t="shared" si="6"/>
        <v>3000</v>
      </c>
      <c r="F10" s="32">
        <f t="shared" si="6"/>
        <v>0</v>
      </c>
      <c r="G10" s="32">
        <f t="shared" si="6"/>
        <v>0</v>
      </c>
      <c r="H10" s="32">
        <f t="shared" si="6"/>
        <v>0</v>
      </c>
      <c r="I10" s="32">
        <f t="shared" si="6"/>
        <v>0</v>
      </c>
      <c r="J10" s="32">
        <f t="shared" si="6"/>
        <v>0</v>
      </c>
      <c r="K10" s="32">
        <f t="shared" si="6"/>
        <v>0</v>
      </c>
      <c r="L10" s="32">
        <f t="shared" si="6"/>
        <v>345</v>
      </c>
      <c r="M10" s="32">
        <f t="shared" si="6"/>
        <v>264000</v>
      </c>
      <c r="N10" s="32">
        <f t="shared" si="6"/>
        <v>36</v>
      </c>
      <c r="O10" s="33">
        <f t="shared" si="6"/>
        <v>2443277</v>
      </c>
      <c r="P10" s="33">
        <f t="shared" si="6"/>
        <v>561</v>
      </c>
      <c r="Q10" s="33">
        <f t="shared" si="6"/>
        <v>12383000</v>
      </c>
      <c r="R10" s="33">
        <f t="shared" si="6"/>
        <v>0</v>
      </c>
      <c r="S10" s="33">
        <f t="shared" si="6"/>
        <v>0</v>
      </c>
      <c r="T10" s="33">
        <f t="shared" si="6"/>
        <v>2</v>
      </c>
      <c r="U10" s="33">
        <f t="shared" si="6"/>
        <v>33000</v>
      </c>
      <c r="V10" s="33">
        <f t="shared" si="6"/>
        <v>16266</v>
      </c>
      <c r="W10" s="34">
        <f t="shared" si="6"/>
        <v>16626000</v>
      </c>
      <c r="X10" s="34">
        <f t="shared" si="6"/>
        <v>59716</v>
      </c>
      <c r="Y10" s="34">
        <f t="shared" si="6"/>
        <v>59716</v>
      </c>
      <c r="Z10" s="33">
        <f t="shared" si="6"/>
        <v>135696000</v>
      </c>
      <c r="AA10" s="33">
        <f t="shared" si="6"/>
        <v>0</v>
      </c>
      <c r="AB10" s="33">
        <f t="shared" si="6"/>
        <v>0</v>
      </c>
      <c r="AC10" s="61">
        <f t="shared" si="0"/>
        <v>104008</v>
      </c>
      <c r="AD10" s="61">
        <f t="shared" si="1"/>
        <v>271650335</v>
      </c>
      <c r="AE10" s="61">
        <f t="shared" si="2"/>
        <v>51297</v>
      </c>
      <c r="AF10" s="61">
        <f t="shared" si="3"/>
        <v>161313100</v>
      </c>
    </row>
    <row r="11" spans="1:32" s="6" customFormat="1" x14ac:dyDescent="0.2">
      <c r="A11" s="8" t="s">
        <v>195</v>
      </c>
      <c r="B11" s="57" t="s">
        <v>88</v>
      </c>
      <c r="C11" s="31">
        <f t="shared" ref="C11:AB11" si="7">SUM(C42,C73,C104,C140)</f>
        <v>47234000</v>
      </c>
      <c r="D11" s="32">
        <f t="shared" si="7"/>
        <v>75</v>
      </c>
      <c r="E11" s="32">
        <f t="shared" si="7"/>
        <v>740000</v>
      </c>
      <c r="F11" s="32">
        <f t="shared" si="7"/>
        <v>0</v>
      </c>
      <c r="G11" s="32">
        <f t="shared" si="7"/>
        <v>0</v>
      </c>
      <c r="H11" s="32">
        <f t="shared" si="7"/>
        <v>0</v>
      </c>
      <c r="I11" s="32">
        <f t="shared" si="7"/>
        <v>0</v>
      </c>
      <c r="J11" s="32">
        <f t="shared" si="7"/>
        <v>0</v>
      </c>
      <c r="K11" s="32">
        <f t="shared" si="7"/>
        <v>0</v>
      </c>
      <c r="L11" s="32">
        <f t="shared" si="7"/>
        <v>0</v>
      </c>
      <c r="M11" s="32">
        <f t="shared" si="7"/>
        <v>0</v>
      </c>
      <c r="N11" s="32">
        <f t="shared" si="7"/>
        <v>0</v>
      </c>
      <c r="O11" s="33">
        <f t="shared" si="7"/>
        <v>0</v>
      </c>
      <c r="P11" s="33">
        <f t="shared" si="7"/>
        <v>0</v>
      </c>
      <c r="Q11" s="33">
        <f t="shared" si="7"/>
        <v>0</v>
      </c>
      <c r="R11" s="33">
        <f t="shared" si="7"/>
        <v>0</v>
      </c>
      <c r="S11" s="33">
        <f t="shared" si="7"/>
        <v>0</v>
      </c>
      <c r="T11" s="33">
        <f t="shared" si="7"/>
        <v>0</v>
      </c>
      <c r="U11" s="33">
        <f t="shared" si="7"/>
        <v>0</v>
      </c>
      <c r="V11" s="33">
        <f t="shared" si="7"/>
        <v>0</v>
      </c>
      <c r="W11" s="34">
        <f t="shared" si="7"/>
        <v>0</v>
      </c>
      <c r="X11" s="34">
        <f t="shared" si="7"/>
        <v>23247</v>
      </c>
      <c r="Y11" s="34">
        <f t="shared" si="7"/>
        <v>60150</v>
      </c>
      <c r="Z11" s="33">
        <f t="shared" si="7"/>
        <v>46494000</v>
      </c>
      <c r="AA11" s="33">
        <f t="shared" si="7"/>
        <v>0</v>
      </c>
      <c r="AB11" s="33">
        <f t="shared" si="7"/>
        <v>0</v>
      </c>
      <c r="AC11" s="61">
        <f t="shared" si="0"/>
        <v>247415</v>
      </c>
      <c r="AD11" s="61">
        <f t="shared" si="1"/>
        <v>126862346</v>
      </c>
      <c r="AE11" s="61">
        <f t="shared" si="2"/>
        <v>6304</v>
      </c>
      <c r="AF11" s="61">
        <f t="shared" si="3"/>
        <v>33351654</v>
      </c>
    </row>
    <row r="12" spans="1:32" s="6" customFormat="1" x14ac:dyDescent="0.2">
      <c r="A12" s="8" t="s">
        <v>196</v>
      </c>
      <c r="B12" s="57" t="s">
        <v>89</v>
      </c>
      <c r="C12" s="31">
        <f t="shared" ref="C12:AB12" si="8">SUM(C43,C74,C105,C141)</f>
        <v>271650335</v>
      </c>
      <c r="D12" s="32">
        <f t="shared" si="8"/>
        <v>365</v>
      </c>
      <c r="E12" s="32">
        <f t="shared" si="8"/>
        <v>6197000</v>
      </c>
      <c r="F12" s="32">
        <f t="shared" si="8"/>
        <v>0</v>
      </c>
      <c r="G12" s="32">
        <f t="shared" si="8"/>
        <v>0</v>
      </c>
      <c r="H12" s="32">
        <f t="shared" si="8"/>
        <v>0</v>
      </c>
      <c r="I12" s="32">
        <f t="shared" si="8"/>
        <v>0</v>
      </c>
      <c r="J12" s="32">
        <f t="shared" si="8"/>
        <v>22471</v>
      </c>
      <c r="K12" s="32">
        <f t="shared" si="8"/>
        <v>67864500</v>
      </c>
      <c r="L12" s="32">
        <f t="shared" si="8"/>
        <v>0</v>
      </c>
      <c r="M12" s="32">
        <f t="shared" si="8"/>
        <v>0</v>
      </c>
      <c r="N12" s="32">
        <f t="shared" si="8"/>
        <v>0</v>
      </c>
      <c r="O12" s="33">
        <f t="shared" si="8"/>
        <v>0</v>
      </c>
      <c r="P12" s="33">
        <f t="shared" si="8"/>
        <v>512</v>
      </c>
      <c r="Q12" s="33">
        <f t="shared" si="8"/>
        <v>15109735</v>
      </c>
      <c r="R12" s="33">
        <f t="shared" si="8"/>
        <v>0</v>
      </c>
      <c r="S12" s="33">
        <f t="shared" si="8"/>
        <v>0</v>
      </c>
      <c r="T12" s="33">
        <f t="shared" si="8"/>
        <v>183</v>
      </c>
      <c r="U12" s="33">
        <f t="shared" si="8"/>
        <v>1866600</v>
      </c>
      <c r="V12" s="33">
        <f t="shared" si="8"/>
        <v>28278</v>
      </c>
      <c r="W12" s="34">
        <f t="shared" si="8"/>
        <v>85385000</v>
      </c>
      <c r="X12" s="34">
        <f t="shared" si="8"/>
        <v>52199</v>
      </c>
      <c r="Y12" s="34">
        <f t="shared" si="8"/>
        <v>52199</v>
      </c>
      <c r="Z12" s="33">
        <f t="shared" si="8"/>
        <v>95227500</v>
      </c>
      <c r="AA12" s="33">
        <f t="shared" si="8"/>
        <v>0</v>
      </c>
      <c r="AB12" s="33">
        <f t="shared" si="8"/>
        <v>0</v>
      </c>
      <c r="AC12" s="61">
        <f t="shared" si="0"/>
        <v>524873</v>
      </c>
      <c r="AD12" s="61">
        <f t="shared" si="1"/>
        <v>154785521</v>
      </c>
      <c r="AE12" s="61">
        <f t="shared" si="2"/>
        <v>524522</v>
      </c>
      <c r="AF12" s="61">
        <f t="shared" si="3"/>
        <v>105889427</v>
      </c>
    </row>
    <row r="13" spans="1:32" s="6" customFormat="1" x14ac:dyDescent="0.2">
      <c r="A13" s="8" t="s">
        <v>90</v>
      </c>
      <c r="B13" s="57" t="s">
        <v>91</v>
      </c>
      <c r="C13" s="31">
        <f t="shared" ref="C13:AB13" si="9">SUM(C44,C75,C106,C142)</f>
        <v>126862346</v>
      </c>
      <c r="D13" s="32">
        <f t="shared" si="9"/>
        <v>8</v>
      </c>
      <c r="E13" s="32">
        <f t="shared" si="9"/>
        <v>72000</v>
      </c>
      <c r="F13" s="32">
        <f t="shared" si="9"/>
        <v>8</v>
      </c>
      <c r="G13" s="32">
        <f t="shared" si="9"/>
        <v>43000</v>
      </c>
      <c r="H13" s="32">
        <f t="shared" si="9"/>
        <v>6486</v>
      </c>
      <c r="I13" s="32">
        <f t="shared" si="9"/>
        <v>5008549</v>
      </c>
      <c r="J13" s="32">
        <f t="shared" si="9"/>
        <v>991</v>
      </c>
      <c r="K13" s="32">
        <f t="shared" si="9"/>
        <v>9513600</v>
      </c>
      <c r="L13" s="32">
        <f t="shared" si="9"/>
        <v>0</v>
      </c>
      <c r="M13" s="32">
        <f t="shared" si="9"/>
        <v>0</v>
      </c>
      <c r="N13" s="32">
        <f t="shared" si="9"/>
        <v>28</v>
      </c>
      <c r="O13" s="33">
        <f t="shared" si="9"/>
        <v>3343526</v>
      </c>
      <c r="P13" s="33">
        <f t="shared" si="9"/>
        <v>14</v>
      </c>
      <c r="Q13" s="33">
        <f t="shared" si="9"/>
        <v>280000</v>
      </c>
      <c r="R13" s="33">
        <f t="shared" si="9"/>
        <v>2027</v>
      </c>
      <c r="S13" s="33">
        <f t="shared" si="9"/>
        <v>8598100</v>
      </c>
      <c r="T13" s="33">
        <f t="shared" si="9"/>
        <v>0</v>
      </c>
      <c r="U13" s="33">
        <f t="shared" si="9"/>
        <v>0</v>
      </c>
      <c r="V13" s="33">
        <f t="shared" si="9"/>
        <v>0</v>
      </c>
      <c r="W13" s="34">
        <f t="shared" si="9"/>
        <v>0</v>
      </c>
      <c r="X13" s="34">
        <f t="shared" si="9"/>
        <v>110654</v>
      </c>
      <c r="Y13" s="34">
        <f t="shared" si="9"/>
        <v>234611</v>
      </c>
      <c r="Z13" s="33">
        <f t="shared" si="9"/>
        <v>88222143</v>
      </c>
      <c r="AA13" s="33">
        <f t="shared" si="9"/>
        <v>3242</v>
      </c>
      <c r="AB13" s="33">
        <f t="shared" si="9"/>
        <v>11781428</v>
      </c>
      <c r="AC13" s="61" t="e">
        <f>#REF!+#REF!+#REF!+#REF!+#REF!+#REF!+#REF!+#REF!+#REF!+#REF!+#REF!+#REF!</f>
        <v>#REF!</v>
      </c>
      <c r="AD13" s="61" t="e">
        <f>#REF!+#REF!+#REF!+#REF!+#REF!+#REF!+#REF!+#REF!+#REF!+#REF!+#REF!+#REF!</f>
        <v>#REF!</v>
      </c>
      <c r="AE13" s="61" t="e">
        <f>AC13-#REF!-#REF!-#REF!</f>
        <v>#REF!</v>
      </c>
      <c r="AF13" s="61" t="e">
        <f>AD13-#REF!-#REF!-#REF!</f>
        <v>#REF!</v>
      </c>
    </row>
    <row r="14" spans="1:32" s="6" customFormat="1" x14ac:dyDescent="0.2">
      <c r="A14" s="8" t="s">
        <v>92</v>
      </c>
      <c r="B14" s="57" t="s">
        <v>93</v>
      </c>
      <c r="C14" s="31">
        <f t="shared" ref="C14:AB14" si="10">SUM(C45,C76,C107,C143)</f>
        <v>154785521</v>
      </c>
      <c r="D14" s="32">
        <f t="shared" si="10"/>
        <v>33</v>
      </c>
      <c r="E14" s="32">
        <f t="shared" si="10"/>
        <v>165000</v>
      </c>
      <c r="F14" s="32">
        <f t="shared" si="10"/>
        <v>170</v>
      </c>
      <c r="G14" s="32">
        <f t="shared" si="10"/>
        <v>808539</v>
      </c>
      <c r="H14" s="32">
        <f t="shared" si="10"/>
        <v>45</v>
      </c>
      <c r="I14" s="32">
        <f t="shared" si="10"/>
        <v>456094</v>
      </c>
      <c r="J14" s="32">
        <f t="shared" si="10"/>
        <v>2966</v>
      </c>
      <c r="K14" s="32">
        <f t="shared" si="10"/>
        <v>7549363</v>
      </c>
      <c r="L14" s="32">
        <f t="shared" si="10"/>
        <v>0</v>
      </c>
      <c r="M14" s="32">
        <f t="shared" si="10"/>
        <v>0</v>
      </c>
      <c r="N14" s="32">
        <f t="shared" si="10"/>
        <v>33</v>
      </c>
      <c r="O14" s="33">
        <f t="shared" si="10"/>
        <v>653837</v>
      </c>
      <c r="P14" s="33">
        <f t="shared" si="10"/>
        <v>306</v>
      </c>
      <c r="Q14" s="33">
        <f t="shared" si="10"/>
        <v>3060000</v>
      </c>
      <c r="R14" s="33">
        <f t="shared" si="10"/>
        <v>384082</v>
      </c>
      <c r="S14" s="33">
        <f t="shared" si="10"/>
        <v>92862899</v>
      </c>
      <c r="T14" s="33">
        <f t="shared" si="10"/>
        <v>71</v>
      </c>
      <c r="U14" s="33">
        <f t="shared" si="10"/>
        <v>2066000</v>
      </c>
      <c r="V14" s="33">
        <f t="shared" si="10"/>
        <v>137167</v>
      </c>
      <c r="W14" s="34">
        <f t="shared" si="10"/>
        <v>1783789</v>
      </c>
      <c r="X14" s="34">
        <f t="shared" si="10"/>
        <v>17577</v>
      </c>
      <c r="Y14" s="34">
        <f t="shared" si="10"/>
        <v>0</v>
      </c>
      <c r="Z14" s="33">
        <f t="shared" si="10"/>
        <v>45380000</v>
      </c>
      <c r="AA14" s="33">
        <f t="shared" si="10"/>
        <v>0</v>
      </c>
      <c r="AB14" s="33">
        <f t="shared" si="10"/>
        <v>0</v>
      </c>
      <c r="AC14" s="61">
        <f>D15+F15+H15+J15+L15+N15+P15+R15+T15+V15+Y15+AA15</f>
        <v>2212</v>
      </c>
      <c r="AD14" s="61">
        <f>E15+G15+I15+K15+M15+O15+Q15+S15+U15+W15+Z15+AB15</f>
        <v>3812200</v>
      </c>
      <c r="AE14" s="61">
        <f>AC14-H15-P15-Y15</f>
        <v>160</v>
      </c>
      <c r="AF14" s="61">
        <f>AD14-I15-Q15-Z15</f>
        <v>969200</v>
      </c>
    </row>
    <row r="15" spans="1:32" x14ac:dyDescent="0.2">
      <c r="A15" s="11" t="s">
        <v>51</v>
      </c>
      <c r="B15" s="57" t="s">
        <v>4</v>
      </c>
      <c r="C15" s="35">
        <f t="shared" ref="C15:AB15" si="11">SUM(C46,C77,C108,C144)</f>
        <v>3812200</v>
      </c>
      <c r="D15" s="36">
        <f t="shared" si="11"/>
        <v>8</v>
      </c>
      <c r="E15" s="36">
        <f t="shared" si="11"/>
        <v>40000</v>
      </c>
      <c r="F15" s="36">
        <f t="shared" si="11"/>
        <v>0</v>
      </c>
      <c r="G15" s="36">
        <f t="shared" si="11"/>
        <v>0</v>
      </c>
      <c r="H15" s="36">
        <f t="shared" si="11"/>
        <v>0</v>
      </c>
      <c r="I15" s="36">
        <f t="shared" si="11"/>
        <v>0</v>
      </c>
      <c r="J15" s="36">
        <f t="shared" si="11"/>
        <v>118</v>
      </c>
      <c r="K15" s="36">
        <f t="shared" si="11"/>
        <v>207200</v>
      </c>
      <c r="L15" s="36">
        <f t="shared" si="11"/>
        <v>0</v>
      </c>
      <c r="M15" s="36">
        <f t="shared" si="11"/>
        <v>0</v>
      </c>
      <c r="N15" s="36">
        <f t="shared" si="11"/>
        <v>12</v>
      </c>
      <c r="O15" s="37">
        <f t="shared" si="11"/>
        <v>480000</v>
      </c>
      <c r="P15" s="37">
        <f t="shared" si="11"/>
        <v>54</v>
      </c>
      <c r="Q15" s="37">
        <f t="shared" si="11"/>
        <v>845000</v>
      </c>
      <c r="R15" s="37">
        <f t="shared" si="11"/>
        <v>0</v>
      </c>
      <c r="S15" s="37">
        <f t="shared" si="11"/>
        <v>0</v>
      </c>
      <c r="T15" s="37">
        <f t="shared" si="11"/>
        <v>22</v>
      </c>
      <c r="U15" s="37">
        <f t="shared" si="11"/>
        <v>242000</v>
      </c>
      <c r="V15" s="37">
        <f t="shared" si="11"/>
        <v>0</v>
      </c>
      <c r="W15" s="38">
        <f t="shared" si="11"/>
        <v>0</v>
      </c>
      <c r="X15" s="38">
        <f t="shared" si="11"/>
        <v>1998</v>
      </c>
      <c r="Y15" s="38">
        <f t="shared" si="11"/>
        <v>1998</v>
      </c>
      <c r="Z15" s="37">
        <f t="shared" si="11"/>
        <v>1998000</v>
      </c>
      <c r="AA15" s="37">
        <f t="shared" si="11"/>
        <v>0</v>
      </c>
      <c r="AB15" s="37">
        <f t="shared" si="11"/>
        <v>0</v>
      </c>
      <c r="AC15" s="61">
        <f t="shared" si="0"/>
        <v>17218</v>
      </c>
      <c r="AD15" s="61">
        <f t="shared" si="1"/>
        <v>11640537</v>
      </c>
      <c r="AE15" s="61">
        <f t="shared" si="2"/>
        <v>7</v>
      </c>
      <c r="AF15" s="61">
        <f t="shared" si="3"/>
        <v>35000</v>
      </c>
    </row>
    <row r="16" spans="1:32" x14ac:dyDescent="0.2">
      <c r="A16" s="11" t="s">
        <v>52</v>
      </c>
      <c r="B16" s="57" t="s">
        <v>5</v>
      </c>
      <c r="C16" s="35">
        <f t="shared" ref="C16:AB16" si="12">SUM(C47,C78,C109,C145)</f>
        <v>7492500</v>
      </c>
      <c r="D16" s="36">
        <f t="shared" si="12"/>
        <v>0</v>
      </c>
      <c r="E16" s="36">
        <f t="shared" si="12"/>
        <v>0</v>
      </c>
      <c r="F16" s="36">
        <f t="shared" si="12"/>
        <v>0</v>
      </c>
      <c r="G16" s="36">
        <f t="shared" si="12"/>
        <v>0</v>
      </c>
      <c r="H16" s="36">
        <f t="shared" si="12"/>
        <v>0</v>
      </c>
      <c r="I16" s="36">
        <f t="shared" si="12"/>
        <v>0</v>
      </c>
      <c r="J16" s="36">
        <f t="shared" si="12"/>
        <v>146</v>
      </c>
      <c r="K16" s="36">
        <f t="shared" si="12"/>
        <v>999500</v>
      </c>
      <c r="L16" s="36">
        <f t="shared" si="12"/>
        <v>0</v>
      </c>
      <c r="M16" s="36">
        <f t="shared" si="12"/>
        <v>0</v>
      </c>
      <c r="N16" s="36">
        <f t="shared" si="12"/>
        <v>0</v>
      </c>
      <c r="O16" s="37">
        <f t="shared" si="12"/>
        <v>0</v>
      </c>
      <c r="P16" s="37">
        <f t="shared" si="12"/>
        <v>51</v>
      </c>
      <c r="Q16" s="37">
        <f t="shared" si="12"/>
        <v>1080000</v>
      </c>
      <c r="R16" s="37">
        <f t="shared" si="12"/>
        <v>0</v>
      </c>
      <c r="S16" s="37">
        <f t="shared" si="12"/>
        <v>0</v>
      </c>
      <c r="T16" s="37">
        <f t="shared" si="12"/>
        <v>0</v>
      </c>
      <c r="U16" s="37">
        <f t="shared" si="12"/>
        <v>0</v>
      </c>
      <c r="V16" s="37">
        <f t="shared" si="12"/>
        <v>0</v>
      </c>
      <c r="W16" s="38">
        <f t="shared" si="12"/>
        <v>0</v>
      </c>
      <c r="X16" s="38">
        <f t="shared" si="12"/>
        <v>4148</v>
      </c>
      <c r="Y16" s="38">
        <f t="shared" si="12"/>
        <v>4148</v>
      </c>
      <c r="Z16" s="37">
        <f t="shared" si="12"/>
        <v>5413000</v>
      </c>
      <c r="AA16" s="37">
        <f t="shared" si="12"/>
        <v>0</v>
      </c>
      <c r="AB16" s="37">
        <f t="shared" si="12"/>
        <v>0</v>
      </c>
      <c r="AC16" s="61">
        <f t="shared" si="0"/>
        <v>15450</v>
      </c>
      <c r="AD16" s="61">
        <f t="shared" si="1"/>
        <v>19427375</v>
      </c>
      <c r="AE16" s="61">
        <f t="shared" si="2"/>
        <v>231</v>
      </c>
      <c r="AF16" s="61">
        <f t="shared" si="3"/>
        <v>940375</v>
      </c>
    </row>
    <row r="17" spans="1:32" x14ac:dyDescent="0.2">
      <c r="A17" s="11" t="s">
        <v>53</v>
      </c>
      <c r="B17" s="57" t="s">
        <v>6</v>
      </c>
      <c r="C17" s="35">
        <f t="shared" ref="C17:AB17" si="13">SUM(C48,C79,C110,C146)</f>
        <v>11640537</v>
      </c>
      <c r="D17" s="36">
        <f t="shared" si="13"/>
        <v>7</v>
      </c>
      <c r="E17" s="36">
        <f t="shared" si="13"/>
        <v>35000</v>
      </c>
      <c r="F17" s="36">
        <f t="shared" si="13"/>
        <v>0</v>
      </c>
      <c r="G17" s="36">
        <f t="shared" si="13"/>
        <v>0</v>
      </c>
      <c r="H17" s="36">
        <f t="shared" si="13"/>
        <v>0</v>
      </c>
      <c r="I17" s="36">
        <f t="shared" si="13"/>
        <v>0</v>
      </c>
      <c r="J17" s="36">
        <f t="shared" si="13"/>
        <v>0</v>
      </c>
      <c r="K17" s="36">
        <f t="shared" si="13"/>
        <v>0</v>
      </c>
      <c r="L17" s="36">
        <f t="shared" si="13"/>
        <v>0</v>
      </c>
      <c r="M17" s="36">
        <f t="shared" si="13"/>
        <v>0</v>
      </c>
      <c r="N17" s="36">
        <f t="shared" si="13"/>
        <v>0</v>
      </c>
      <c r="O17" s="37">
        <f t="shared" si="13"/>
        <v>0</v>
      </c>
      <c r="P17" s="37">
        <f t="shared" si="13"/>
        <v>105</v>
      </c>
      <c r="Q17" s="37">
        <f t="shared" si="13"/>
        <v>2122800</v>
      </c>
      <c r="R17" s="37">
        <f t="shared" si="13"/>
        <v>0</v>
      </c>
      <c r="S17" s="37">
        <f t="shared" si="13"/>
        <v>0</v>
      </c>
      <c r="T17" s="37">
        <f t="shared" si="13"/>
        <v>0</v>
      </c>
      <c r="U17" s="37">
        <f t="shared" si="13"/>
        <v>0</v>
      </c>
      <c r="V17" s="37">
        <f t="shared" si="13"/>
        <v>0</v>
      </c>
      <c r="W17" s="38">
        <f t="shared" si="13"/>
        <v>0</v>
      </c>
      <c r="X17" s="38">
        <f t="shared" si="13"/>
        <v>9025</v>
      </c>
      <c r="Y17" s="38">
        <f t="shared" si="13"/>
        <v>17106</v>
      </c>
      <c r="Z17" s="37">
        <f t="shared" si="13"/>
        <v>9482737</v>
      </c>
      <c r="AA17" s="37">
        <f t="shared" si="13"/>
        <v>0</v>
      </c>
      <c r="AB17" s="37">
        <f t="shared" si="13"/>
        <v>0</v>
      </c>
      <c r="AC17" s="61">
        <f t="shared" si="0"/>
        <v>25064</v>
      </c>
      <c r="AD17" s="61">
        <f t="shared" si="1"/>
        <v>17208974</v>
      </c>
      <c r="AE17" s="61">
        <f t="shared" si="2"/>
        <v>17649</v>
      </c>
      <c r="AF17" s="61">
        <f t="shared" si="3"/>
        <v>8011324</v>
      </c>
    </row>
    <row r="18" spans="1:32" x14ac:dyDescent="0.2">
      <c r="A18" s="11" t="s">
        <v>54</v>
      </c>
      <c r="B18" s="57" t="s">
        <v>7</v>
      </c>
      <c r="C18" s="35">
        <v>19427375</v>
      </c>
      <c r="D18" s="36">
        <v>213</v>
      </c>
      <c r="E18" s="36">
        <v>426000</v>
      </c>
      <c r="F18" s="36">
        <f t="shared" ref="F18:AB18" si="14">SUM(F49,F80,F111,F147)</f>
        <v>0</v>
      </c>
      <c r="G18" s="36">
        <f t="shared" si="14"/>
        <v>0</v>
      </c>
      <c r="H18" s="36">
        <f t="shared" si="14"/>
        <v>0</v>
      </c>
      <c r="I18" s="36">
        <f t="shared" si="14"/>
        <v>0</v>
      </c>
      <c r="J18" s="36">
        <f t="shared" si="14"/>
        <v>0</v>
      </c>
      <c r="K18" s="36">
        <f t="shared" si="14"/>
        <v>0</v>
      </c>
      <c r="L18" s="36">
        <f t="shared" si="14"/>
        <v>0</v>
      </c>
      <c r="M18" s="36">
        <f t="shared" si="14"/>
        <v>0</v>
      </c>
      <c r="N18" s="36">
        <f t="shared" si="14"/>
        <v>18</v>
      </c>
      <c r="O18" s="37">
        <f t="shared" si="14"/>
        <v>514375</v>
      </c>
      <c r="P18" s="37">
        <f t="shared" si="14"/>
        <v>172</v>
      </c>
      <c r="Q18" s="37">
        <f t="shared" si="14"/>
        <v>3440000</v>
      </c>
      <c r="R18" s="37">
        <f t="shared" si="14"/>
        <v>0</v>
      </c>
      <c r="S18" s="37">
        <f t="shared" si="14"/>
        <v>0</v>
      </c>
      <c r="T18" s="37">
        <f t="shared" si="14"/>
        <v>0</v>
      </c>
      <c r="U18" s="37">
        <f t="shared" si="14"/>
        <v>0</v>
      </c>
      <c r="V18" s="37">
        <f t="shared" si="14"/>
        <v>0</v>
      </c>
      <c r="W18" s="38">
        <f t="shared" si="14"/>
        <v>0</v>
      </c>
      <c r="X18" s="38">
        <f t="shared" si="14"/>
        <v>15047</v>
      </c>
      <c r="Y18" s="38">
        <f t="shared" si="14"/>
        <v>15047</v>
      </c>
      <c r="Z18" s="37">
        <f t="shared" si="14"/>
        <v>15047000</v>
      </c>
      <c r="AA18" s="37">
        <f t="shared" si="14"/>
        <v>0</v>
      </c>
      <c r="AB18" s="37">
        <f t="shared" si="14"/>
        <v>0</v>
      </c>
      <c r="AC18" s="61">
        <f t="shared" si="0"/>
        <v>12162</v>
      </c>
      <c r="AD18" s="61">
        <f t="shared" si="1"/>
        <v>6674194</v>
      </c>
      <c r="AE18" s="61">
        <f t="shared" si="2"/>
        <v>57</v>
      </c>
      <c r="AF18" s="61">
        <f t="shared" si="3"/>
        <v>1245040</v>
      </c>
    </row>
    <row r="19" spans="1:32" x14ac:dyDescent="0.2">
      <c r="A19" s="11" t="s">
        <v>55</v>
      </c>
      <c r="B19" s="57" t="s">
        <v>8</v>
      </c>
      <c r="C19" s="35">
        <f t="shared" ref="C19:AB19" si="15">SUM(C50,C81,C112,C148)</f>
        <v>17208974</v>
      </c>
      <c r="D19" s="36">
        <f t="shared" si="15"/>
        <v>12</v>
      </c>
      <c r="E19" s="36">
        <f t="shared" si="15"/>
        <v>120000</v>
      </c>
      <c r="F19" s="36">
        <f t="shared" si="15"/>
        <v>10</v>
      </c>
      <c r="G19" s="36">
        <f t="shared" si="15"/>
        <v>80000</v>
      </c>
      <c r="H19" s="36">
        <f t="shared" si="15"/>
        <v>0</v>
      </c>
      <c r="I19" s="36">
        <f t="shared" si="15"/>
        <v>0</v>
      </c>
      <c r="J19" s="36">
        <f t="shared" si="15"/>
        <v>419</v>
      </c>
      <c r="K19" s="36">
        <f t="shared" si="15"/>
        <v>209500</v>
      </c>
      <c r="L19" s="36">
        <f t="shared" si="15"/>
        <v>0</v>
      </c>
      <c r="M19" s="36">
        <f t="shared" si="15"/>
        <v>0</v>
      </c>
      <c r="N19" s="36">
        <f t="shared" si="15"/>
        <v>16</v>
      </c>
      <c r="O19" s="37">
        <f t="shared" si="15"/>
        <v>1462896</v>
      </c>
      <c r="P19" s="37">
        <f t="shared" si="15"/>
        <v>121</v>
      </c>
      <c r="Q19" s="37">
        <f t="shared" si="15"/>
        <v>3602200</v>
      </c>
      <c r="R19" s="37">
        <f t="shared" si="15"/>
        <v>17192</v>
      </c>
      <c r="S19" s="37">
        <f t="shared" si="15"/>
        <v>6138928</v>
      </c>
      <c r="T19" s="37">
        <f t="shared" si="15"/>
        <v>0</v>
      </c>
      <c r="U19" s="37">
        <f t="shared" si="15"/>
        <v>0</v>
      </c>
      <c r="V19" s="37">
        <f t="shared" si="15"/>
        <v>0</v>
      </c>
      <c r="W19" s="38">
        <f t="shared" si="15"/>
        <v>0</v>
      </c>
      <c r="X19" s="38">
        <f t="shared" si="15"/>
        <v>7294</v>
      </c>
      <c r="Y19" s="38">
        <f t="shared" si="15"/>
        <v>7294</v>
      </c>
      <c r="Z19" s="37">
        <f t="shared" si="15"/>
        <v>5595450</v>
      </c>
      <c r="AA19" s="37">
        <f t="shared" si="15"/>
        <v>0</v>
      </c>
      <c r="AB19" s="37">
        <f t="shared" si="15"/>
        <v>0</v>
      </c>
      <c r="AC19" s="61">
        <f t="shared" si="0"/>
        <v>1768</v>
      </c>
      <c r="AD19" s="61">
        <f t="shared" si="1"/>
        <v>2836000</v>
      </c>
      <c r="AE19" s="61">
        <f t="shared" si="2"/>
        <v>4</v>
      </c>
      <c r="AF19" s="61">
        <f t="shared" si="3"/>
        <v>24000</v>
      </c>
    </row>
    <row r="20" spans="1:32" x14ac:dyDescent="0.2">
      <c r="A20" s="11" t="s">
        <v>56</v>
      </c>
      <c r="B20" s="57" t="s">
        <v>9</v>
      </c>
      <c r="C20" s="35">
        <f t="shared" ref="C20:AB20" si="16">SUM(C51,C82,C113,C149)</f>
        <v>6674194</v>
      </c>
      <c r="D20" s="36">
        <f t="shared" si="16"/>
        <v>45</v>
      </c>
      <c r="E20" s="36">
        <f t="shared" si="16"/>
        <v>225000</v>
      </c>
      <c r="F20" s="36">
        <f t="shared" si="16"/>
        <v>0</v>
      </c>
      <c r="G20" s="36">
        <f t="shared" si="16"/>
        <v>0</v>
      </c>
      <c r="H20" s="36">
        <f t="shared" si="16"/>
        <v>0</v>
      </c>
      <c r="I20" s="36">
        <f t="shared" si="16"/>
        <v>0</v>
      </c>
      <c r="J20" s="36">
        <f t="shared" si="16"/>
        <v>0</v>
      </c>
      <c r="K20" s="36">
        <f t="shared" si="16"/>
        <v>0</v>
      </c>
      <c r="L20" s="36">
        <f t="shared" si="16"/>
        <v>0</v>
      </c>
      <c r="M20" s="36">
        <f t="shared" si="16"/>
        <v>0</v>
      </c>
      <c r="N20" s="36">
        <f t="shared" si="16"/>
        <v>12</v>
      </c>
      <c r="O20" s="37">
        <f t="shared" si="16"/>
        <v>1020040</v>
      </c>
      <c r="P20" s="37">
        <f t="shared" si="16"/>
        <v>0</v>
      </c>
      <c r="Q20" s="37">
        <f t="shared" si="16"/>
        <v>0</v>
      </c>
      <c r="R20" s="37">
        <f t="shared" si="16"/>
        <v>0</v>
      </c>
      <c r="S20" s="37">
        <f t="shared" si="16"/>
        <v>0</v>
      </c>
      <c r="T20" s="37">
        <f t="shared" si="16"/>
        <v>0</v>
      </c>
      <c r="U20" s="37">
        <f t="shared" si="16"/>
        <v>0</v>
      </c>
      <c r="V20" s="37">
        <f t="shared" si="16"/>
        <v>0</v>
      </c>
      <c r="W20" s="38">
        <f t="shared" si="16"/>
        <v>0</v>
      </c>
      <c r="X20" s="38">
        <f t="shared" si="16"/>
        <v>5456</v>
      </c>
      <c r="Y20" s="38">
        <f t="shared" si="16"/>
        <v>12105</v>
      </c>
      <c r="Z20" s="37">
        <f t="shared" si="16"/>
        <v>5429154</v>
      </c>
      <c r="AA20" s="37">
        <f t="shared" si="16"/>
        <v>0</v>
      </c>
      <c r="AB20" s="37">
        <f t="shared" si="16"/>
        <v>0</v>
      </c>
      <c r="AC20" s="61">
        <f t="shared" si="0"/>
        <v>51841</v>
      </c>
      <c r="AD20" s="61">
        <f t="shared" si="1"/>
        <v>14771340</v>
      </c>
      <c r="AE20" s="61">
        <f t="shared" si="2"/>
        <v>97</v>
      </c>
      <c r="AF20" s="61">
        <f t="shared" si="3"/>
        <v>756000</v>
      </c>
    </row>
    <row r="21" spans="1:32" x14ac:dyDescent="0.2">
      <c r="A21" s="11" t="s">
        <v>57</v>
      </c>
      <c r="B21" s="57" t="s">
        <v>10</v>
      </c>
      <c r="C21" s="35">
        <f t="shared" ref="C21:AB21" si="17">SUM(C52,C83,C114,C150)</f>
        <v>2836000</v>
      </c>
      <c r="D21" s="36">
        <f t="shared" si="17"/>
        <v>4</v>
      </c>
      <c r="E21" s="36">
        <f t="shared" si="17"/>
        <v>24000</v>
      </c>
      <c r="F21" s="36">
        <f t="shared" si="17"/>
        <v>0</v>
      </c>
      <c r="G21" s="36">
        <f t="shared" si="17"/>
        <v>0</v>
      </c>
      <c r="H21" s="36">
        <f t="shared" si="17"/>
        <v>0</v>
      </c>
      <c r="I21" s="36">
        <f t="shared" si="17"/>
        <v>0</v>
      </c>
      <c r="J21" s="36">
        <f t="shared" si="17"/>
        <v>0</v>
      </c>
      <c r="K21" s="36">
        <f t="shared" si="17"/>
        <v>0</v>
      </c>
      <c r="L21" s="36">
        <f t="shared" si="17"/>
        <v>0</v>
      </c>
      <c r="M21" s="36">
        <f t="shared" si="17"/>
        <v>0</v>
      </c>
      <c r="N21" s="36">
        <f t="shared" si="17"/>
        <v>0</v>
      </c>
      <c r="O21" s="37">
        <f t="shared" si="17"/>
        <v>0</v>
      </c>
      <c r="P21" s="37">
        <f t="shared" si="17"/>
        <v>112</v>
      </c>
      <c r="Q21" s="37">
        <f t="shared" si="17"/>
        <v>1160000</v>
      </c>
      <c r="R21" s="37">
        <f t="shared" si="17"/>
        <v>0</v>
      </c>
      <c r="S21" s="37">
        <f t="shared" si="17"/>
        <v>0</v>
      </c>
      <c r="T21" s="37">
        <f t="shared" si="17"/>
        <v>0</v>
      </c>
      <c r="U21" s="37">
        <f t="shared" si="17"/>
        <v>0</v>
      </c>
      <c r="V21" s="37">
        <f t="shared" si="17"/>
        <v>0</v>
      </c>
      <c r="W21" s="38">
        <f t="shared" si="17"/>
        <v>0</v>
      </c>
      <c r="X21" s="38">
        <f t="shared" si="17"/>
        <v>1652</v>
      </c>
      <c r="Y21" s="38">
        <f t="shared" si="17"/>
        <v>1652</v>
      </c>
      <c r="Z21" s="37">
        <f t="shared" si="17"/>
        <v>1652000</v>
      </c>
      <c r="AA21" s="37">
        <f t="shared" si="17"/>
        <v>0</v>
      </c>
      <c r="AB21" s="37">
        <f t="shared" si="17"/>
        <v>0</v>
      </c>
      <c r="AC21" s="61">
        <f t="shared" si="0"/>
        <v>643</v>
      </c>
      <c r="AD21" s="61">
        <f t="shared" si="1"/>
        <v>3501150</v>
      </c>
      <c r="AE21" s="61">
        <f t="shared" si="2"/>
        <v>584</v>
      </c>
      <c r="AF21" s="61">
        <f t="shared" si="3"/>
        <v>2823150</v>
      </c>
    </row>
    <row r="22" spans="1:32" x14ac:dyDescent="0.2">
      <c r="A22" s="11" t="s">
        <v>58</v>
      </c>
      <c r="B22" s="57" t="s">
        <v>11</v>
      </c>
      <c r="C22" s="35">
        <f t="shared" ref="C22:AB22" si="18">SUM(C53,C84,C115,C151)</f>
        <v>14771340</v>
      </c>
      <c r="D22" s="36">
        <f t="shared" si="18"/>
        <v>66</v>
      </c>
      <c r="E22" s="36">
        <f t="shared" si="18"/>
        <v>330000</v>
      </c>
      <c r="F22" s="36">
        <f t="shared" si="18"/>
        <v>0</v>
      </c>
      <c r="G22" s="36">
        <f t="shared" si="18"/>
        <v>0</v>
      </c>
      <c r="H22" s="36">
        <f t="shared" si="18"/>
        <v>0</v>
      </c>
      <c r="I22" s="36">
        <f t="shared" si="18"/>
        <v>0</v>
      </c>
      <c r="J22" s="36">
        <f t="shared" si="18"/>
        <v>0</v>
      </c>
      <c r="K22" s="36">
        <f t="shared" si="18"/>
        <v>0</v>
      </c>
      <c r="L22" s="36">
        <f t="shared" si="18"/>
        <v>0</v>
      </c>
      <c r="M22" s="36">
        <f t="shared" si="18"/>
        <v>0</v>
      </c>
      <c r="N22" s="36">
        <f t="shared" si="18"/>
        <v>6</v>
      </c>
      <c r="O22" s="37">
        <f t="shared" si="18"/>
        <v>176000</v>
      </c>
      <c r="P22" s="37">
        <f t="shared" si="18"/>
        <v>231</v>
      </c>
      <c r="Q22" s="37">
        <f t="shared" si="18"/>
        <v>1924000</v>
      </c>
      <c r="R22" s="37">
        <f t="shared" si="18"/>
        <v>0</v>
      </c>
      <c r="S22" s="37">
        <f t="shared" si="18"/>
        <v>0</v>
      </c>
      <c r="T22" s="37">
        <f t="shared" si="18"/>
        <v>25</v>
      </c>
      <c r="U22" s="37">
        <f t="shared" si="18"/>
        <v>250000</v>
      </c>
      <c r="V22" s="37">
        <f t="shared" si="18"/>
        <v>0</v>
      </c>
      <c r="W22" s="38">
        <f t="shared" si="18"/>
        <v>0</v>
      </c>
      <c r="X22" s="38">
        <f t="shared" si="18"/>
        <v>21118</v>
      </c>
      <c r="Y22" s="38">
        <f t="shared" si="18"/>
        <v>51513</v>
      </c>
      <c r="Z22" s="37">
        <f t="shared" si="18"/>
        <v>12091340</v>
      </c>
      <c r="AA22" s="37">
        <f t="shared" si="18"/>
        <v>0</v>
      </c>
      <c r="AB22" s="37">
        <f t="shared" si="18"/>
        <v>0</v>
      </c>
      <c r="AC22" s="61">
        <f t="shared" si="0"/>
        <v>9241</v>
      </c>
      <c r="AD22" s="61">
        <f t="shared" si="1"/>
        <v>11942654</v>
      </c>
      <c r="AE22" s="61">
        <f t="shared" si="2"/>
        <v>421</v>
      </c>
      <c r="AF22" s="61">
        <f t="shared" si="3"/>
        <v>2509794</v>
      </c>
    </row>
    <row r="23" spans="1:32" x14ac:dyDescent="0.2">
      <c r="A23" s="11" t="s">
        <v>59</v>
      </c>
      <c r="B23" s="57" t="s">
        <v>12</v>
      </c>
      <c r="C23" s="35">
        <f t="shared" ref="C23:AB23" si="19">SUM(C54,C85,C116,C152)</f>
        <v>3501150</v>
      </c>
      <c r="D23" s="36">
        <f t="shared" si="19"/>
        <v>62</v>
      </c>
      <c r="E23" s="36">
        <f t="shared" si="19"/>
        <v>310000</v>
      </c>
      <c r="F23" s="36">
        <f t="shared" si="19"/>
        <v>0</v>
      </c>
      <c r="G23" s="36">
        <f t="shared" si="19"/>
        <v>0</v>
      </c>
      <c r="H23" s="36">
        <f t="shared" si="19"/>
        <v>0</v>
      </c>
      <c r="I23" s="36">
        <f t="shared" si="19"/>
        <v>0</v>
      </c>
      <c r="J23" s="36">
        <f t="shared" si="19"/>
        <v>511</v>
      </c>
      <c r="K23" s="36">
        <f t="shared" si="19"/>
        <v>1432150</v>
      </c>
      <c r="L23" s="36">
        <f t="shared" si="19"/>
        <v>0</v>
      </c>
      <c r="M23" s="36">
        <f t="shared" si="19"/>
        <v>0</v>
      </c>
      <c r="N23" s="36">
        <f t="shared" si="19"/>
        <v>11</v>
      </c>
      <c r="O23" s="37">
        <f t="shared" si="19"/>
        <v>1081000</v>
      </c>
      <c r="P23" s="37">
        <f t="shared" si="19"/>
        <v>59</v>
      </c>
      <c r="Q23" s="37">
        <f t="shared" si="19"/>
        <v>678000</v>
      </c>
      <c r="R23" s="37">
        <f t="shared" si="19"/>
        <v>0</v>
      </c>
      <c r="S23" s="37">
        <f t="shared" si="19"/>
        <v>0</v>
      </c>
      <c r="T23" s="37">
        <f t="shared" si="19"/>
        <v>0</v>
      </c>
      <c r="U23" s="37">
        <f t="shared" si="19"/>
        <v>0</v>
      </c>
      <c r="V23" s="37">
        <f t="shared" si="19"/>
        <v>0</v>
      </c>
      <c r="W23" s="38">
        <f t="shared" si="19"/>
        <v>0</v>
      </c>
      <c r="X23" s="38">
        <f t="shared" si="19"/>
        <v>0</v>
      </c>
      <c r="Y23" s="38">
        <f t="shared" si="19"/>
        <v>0</v>
      </c>
      <c r="Z23" s="37">
        <f t="shared" si="19"/>
        <v>0</v>
      </c>
      <c r="AA23" s="37">
        <f t="shared" si="19"/>
        <v>0</v>
      </c>
      <c r="AB23" s="37">
        <f t="shared" si="19"/>
        <v>0</v>
      </c>
      <c r="AC23" s="61">
        <f t="shared" si="0"/>
        <v>1</v>
      </c>
      <c r="AD23" s="61">
        <f t="shared" si="1"/>
        <v>10000</v>
      </c>
      <c r="AE23" s="61">
        <f t="shared" si="2"/>
        <v>1</v>
      </c>
      <c r="AF23" s="61">
        <f t="shared" si="3"/>
        <v>10000</v>
      </c>
    </row>
    <row r="24" spans="1:32" x14ac:dyDescent="0.2">
      <c r="A24" s="11" t="s">
        <v>60</v>
      </c>
      <c r="B24" s="57" t="s">
        <v>13</v>
      </c>
      <c r="C24" s="35">
        <f t="shared" ref="C24:AB24" si="20">SUM(C55,C86,C117,C153)</f>
        <v>11882654</v>
      </c>
      <c r="D24" s="36">
        <f t="shared" si="20"/>
        <v>63</v>
      </c>
      <c r="E24" s="36">
        <f t="shared" si="20"/>
        <v>315000</v>
      </c>
      <c r="F24" s="36">
        <f t="shared" si="20"/>
        <v>0</v>
      </c>
      <c r="G24" s="36">
        <f t="shared" si="20"/>
        <v>0</v>
      </c>
      <c r="H24" s="36">
        <f t="shared" si="20"/>
        <v>0</v>
      </c>
      <c r="I24" s="36">
        <f t="shared" si="20"/>
        <v>0</v>
      </c>
      <c r="J24" s="36">
        <f t="shared" si="20"/>
        <v>266</v>
      </c>
      <c r="K24" s="36">
        <f t="shared" si="20"/>
        <v>282900</v>
      </c>
      <c r="L24" s="36">
        <f t="shared" si="20"/>
        <v>0</v>
      </c>
      <c r="M24" s="36">
        <f t="shared" si="20"/>
        <v>0</v>
      </c>
      <c r="N24" s="36">
        <f t="shared" si="20"/>
        <v>5</v>
      </c>
      <c r="O24" s="36">
        <f t="shared" si="20"/>
        <v>320600</v>
      </c>
      <c r="P24" s="37">
        <f t="shared" si="20"/>
        <v>130</v>
      </c>
      <c r="Q24" s="37">
        <f t="shared" si="20"/>
        <v>2479860</v>
      </c>
      <c r="R24" s="37">
        <f t="shared" si="20"/>
        <v>0</v>
      </c>
      <c r="S24" s="37">
        <f t="shared" si="20"/>
        <v>0</v>
      </c>
      <c r="T24" s="37">
        <f t="shared" si="20"/>
        <v>0</v>
      </c>
      <c r="U24" s="37">
        <f t="shared" si="20"/>
        <v>0</v>
      </c>
      <c r="V24" s="37">
        <f t="shared" si="20"/>
        <v>0</v>
      </c>
      <c r="W24" s="38">
        <f t="shared" si="20"/>
        <v>0</v>
      </c>
      <c r="X24" s="38">
        <f t="shared" si="20"/>
        <v>8690</v>
      </c>
      <c r="Y24" s="38">
        <f t="shared" si="20"/>
        <v>8690</v>
      </c>
      <c r="Z24" s="37">
        <f t="shared" si="20"/>
        <v>6953000</v>
      </c>
      <c r="AA24" s="37">
        <f t="shared" si="20"/>
        <v>87</v>
      </c>
      <c r="AB24" s="37">
        <f t="shared" si="20"/>
        <v>1591294</v>
      </c>
      <c r="AC24" s="61">
        <f t="shared" si="0"/>
        <v>20639</v>
      </c>
      <c r="AD24" s="61">
        <f t="shared" si="1"/>
        <v>43407700</v>
      </c>
      <c r="AE24" s="61">
        <f t="shared" si="2"/>
        <v>25</v>
      </c>
      <c r="AF24" s="61">
        <f t="shared" si="3"/>
        <v>224700</v>
      </c>
    </row>
    <row r="25" spans="1:32" x14ac:dyDescent="0.2">
      <c r="A25" s="11" t="s">
        <v>61</v>
      </c>
      <c r="B25" s="57" t="s">
        <v>14</v>
      </c>
      <c r="C25" s="36">
        <f t="shared" ref="C25:AB25" si="21">SUM(C56,C87,C118,C154)</f>
        <v>10000</v>
      </c>
      <c r="D25" s="36">
        <f t="shared" si="21"/>
        <v>1</v>
      </c>
      <c r="E25" s="36">
        <f t="shared" si="21"/>
        <v>10000</v>
      </c>
      <c r="F25" s="36">
        <f t="shared" si="21"/>
        <v>0</v>
      </c>
      <c r="G25" s="36">
        <f t="shared" si="21"/>
        <v>0</v>
      </c>
      <c r="H25" s="36">
        <f t="shared" si="21"/>
        <v>0</v>
      </c>
      <c r="I25" s="36">
        <f t="shared" si="21"/>
        <v>0</v>
      </c>
      <c r="J25" s="36">
        <f t="shared" si="21"/>
        <v>0</v>
      </c>
      <c r="K25" s="36">
        <f t="shared" si="21"/>
        <v>0</v>
      </c>
      <c r="L25" s="36">
        <f t="shared" si="21"/>
        <v>0</v>
      </c>
      <c r="M25" s="36">
        <f t="shared" si="21"/>
        <v>0</v>
      </c>
      <c r="N25" s="36">
        <f t="shared" si="21"/>
        <v>0</v>
      </c>
      <c r="O25" s="37">
        <f t="shared" si="21"/>
        <v>0</v>
      </c>
      <c r="P25" s="37">
        <f t="shared" si="21"/>
        <v>0</v>
      </c>
      <c r="Q25" s="37">
        <f t="shared" si="21"/>
        <v>0</v>
      </c>
      <c r="R25" s="37">
        <f t="shared" si="21"/>
        <v>0</v>
      </c>
      <c r="S25" s="37">
        <f t="shared" si="21"/>
        <v>0</v>
      </c>
      <c r="T25" s="37">
        <f t="shared" si="21"/>
        <v>0</v>
      </c>
      <c r="U25" s="37">
        <f t="shared" si="21"/>
        <v>0</v>
      </c>
      <c r="V25" s="37">
        <f t="shared" si="21"/>
        <v>0</v>
      </c>
      <c r="W25" s="38">
        <f t="shared" si="21"/>
        <v>0</v>
      </c>
      <c r="X25" s="38">
        <f t="shared" si="21"/>
        <v>0</v>
      </c>
      <c r="Y25" s="38">
        <f t="shared" si="21"/>
        <v>0</v>
      </c>
      <c r="Z25" s="37">
        <f t="shared" si="21"/>
        <v>0</v>
      </c>
      <c r="AA25" s="37">
        <f t="shared" si="21"/>
        <v>0</v>
      </c>
      <c r="AB25" s="37">
        <f t="shared" si="21"/>
        <v>0</v>
      </c>
      <c r="AC25" s="61">
        <f t="shared" si="0"/>
        <v>8874</v>
      </c>
      <c r="AD25" s="61">
        <f t="shared" si="1"/>
        <v>32105331</v>
      </c>
      <c r="AE25" s="61">
        <f t="shared" si="2"/>
        <v>598</v>
      </c>
      <c r="AF25" s="61">
        <f t="shared" si="3"/>
        <v>1858096</v>
      </c>
    </row>
    <row r="26" spans="1:32" x14ac:dyDescent="0.2">
      <c r="A26" s="11" t="s">
        <v>62</v>
      </c>
      <c r="B26" s="57" t="s">
        <v>15</v>
      </c>
      <c r="C26" s="35">
        <f t="shared" ref="C26:AB26" si="22">SUM(C57,C88,C119,C155)</f>
        <v>43407700</v>
      </c>
      <c r="D26" s="36">
        <f t="shared" si="22"/>
        <v>0</v>
      </c>
      <c r="E26" s="36">
        <f t="shared" si="22"/>
        <v>0</v>
      </c>
      <c r="F26" s="36">
        <f t="shared" si="22"/>
        <v>14</v>
      </c>
      <c r="G26" s="36">
        <f t="shared" si="22"/>
        <v>112500</v>
      </c>
      <c r="H26" s="36">
        <f t="shared" si="22"/>
        <v>6583</v>
      </c>
      <c r="I26" s="36">
        <f t="shared" si="22"/>
        <v>15728200</v>
      </c>
      <c r="J26" s="36">
        <f t="shared" si="22"/>
        <v>0</v>
      </c>
      <c r="K26" s="36">
        <f t="shared" si="22"/>
        <v>0</v>
      </c>
      <c r="L26" s="36">
        <f t="shared" si="22"/>
        <v>0</v>
      </c>
      <c r="M26" s="36">
        <f t="shared" si="22"/>
        <v>0</v>
      </c>
      <c r="N26" s="36">
        <f t="shared" si="22"/>
        <v>0</v>
      </c>
      <c r="O26" s="37">
        <f t="shared" si="22"/>
        <v>0</v>
      </c>
      <c r="P26" s="37">
        <f t="shared" si="22"/>
        <v>95</v>
      </c>
      <c r="Q26" s="37">
        <f t="shared" si="22"/>
        <v>2375000</v>
      </c>
      <c r="R26" s="37">
        <f t="shared" si="22"/>
        <v>0</v>
      </c>
      <c r="S26" s="37">
        <f t="shared" si="22"/>
        <v>0</v>
      </c>
      <c r="T26" s="37">
        <f t="shared" si="22"/>
        <v>11</v>
      </c>
      <c r="U26" s="37">
        <f t="shared" si="22"/>
        <v>112200</v>
      </c>
      <c r="V26" s="37">
        <f t="shared" si="22"/>
        <v>0</v>
      </c>
      <c r="W26" s="38">
        <f t="shared" si="22"/>
        <v>0</v>
      </c>
      <c r="X26" s="38">
        <f t="shared" si="22"/>
        <v>8624</v>
      </c>
      <c r="Y26" s="38">
        <f t="shared" si="22"/>
        <v>13936</v>
      </c>
      <c r="Z26" s="37">
        <f t="shared" si="22"/>
        <v>25079800</v>
      </c>
      <c r="AA26" s="37">
        <f t="shared" si="22"/>
        <v>0</v>
      </c>
      <c r="AB26" s="37">
        <f t="shared" si="22"/>
        <v>0</v>
      </c>
      <c r="AC26" s="61">
        <f t="shared" si="0"/>
        <v>13859</v>
      </c>
      <c r="AD26" s="61">
        <f t="shared" si="1"/>
        <v>20146875</v>
      </c>
      <c r="AE26" s="61">
        <f t="shared" si="2"/>
        <v>468</v>
      </c>
      <c r="AF26" s="61">
        <f t="shared" si="3"/>
        <v>1079690</v>
      </c>
    </row>
    <row r="27" spans="1:32" x14ac:dyDescent="0.2">
      <c r="A27" s="11" t="s">
        <v>63</v>
      </c>
      <c r="B27" s="57" t="s">
        <v>16</v>
      </c>
      <c r="C27" s="35">
        <f t="shared" ref="C27:AB27" si="23">SUM(C58,C89,C120,C156)</f>
        <v>32105331</v>
      </c>
      <c r="D27" s="36">
        <f t="shared" si="23"/>
        <v>7</v>
      </c>
      <c r="E27" s="36">
        <f t="shared" si="23"/>
        <v>140000</v>
      </c>
      <c r="F27" s="36">
        <f t="shared" si="23"/>
        <v>237</v>
      </c>
      <c r="G27" s="36">
        <f t="shared" si="23"/>
        <v>320578</v>
      </c>
      <c r="H27" s="36">
        <f t="shared" si="23"/>
        <v>2629</v>
      </c>
      <c r="I27" s="36">
        <f t="shared" si="23"/>
        <v>27154000</v>
      </c>
      <c r="J27" s="36">
        <f t="shared" si="23"/>
        <v>346</v>
      </c>
      <c r="K27" s="36">
        <f t="shared" si="23"/>
        <v>804000</v>
      </c>
      <c r="L27" s="36">
        <f t="shared" si="23"/>
        <v>0</v>
      </c>
      <c r="M27" s="36">
        <f t="shared" si="23"/>
        <v>0</v>
      </c>
      <c r="N27" s="36">
        <f t="shared" si="23"/>
        <v>8</v>
      </c>
      <c r="O27" s="37">
        <f t="shared" si="23"/>
        <v>593518</v>
      </c>
      <c r="P27" s="37">
        <f t="shared" si="23"/>
        <v>47</v>
      </c>
      <c r="Q27" s="37">
        <f t="shared" si="23"/>
        <v>1353235</v>
      </c>
      <c r="R27" s="37">
        <f t="shared" si="23"/>
        <v>0</v>
      </c>
      <c r="S27" s="37">
        <f t="shared" si="23"/>
        <v>0</v>
      </c>
      <c r="T27" s="37">
        <f t="shared" si="23"/>
        <v>0</v>
      </c>
      <c r="U27" s="37">
        <f t="shared" si="23"/>
        <v>0</v>
      </c>
      <c r="V27" s="37">
        <f t="shared" si="23"/>
        <v>0</v>
      </c>
      <c r="W27" s="38">
        <f t="shared" si="23"/>
        <v>0</v>
      </c>
      <c r="X27" s="38">
        <f t="shared" si="23"/>
        <v>2213</v>
      </c>
      <c r="Y27" s="38">
        <f t="shared" si="23"/>
        <v>5600</v>
      </c>
      <c r="Z27" s="37">
        <f t="shared" si="23"/>
        <v>1740000</v>
      </c>
      <c r="AA27" s="37">
        <f t="shared" si="23"/>
        <v>0</v>
      </c>
      <c r="AB27" s="37">
        <f t="shared" si="23"/>
        <v>0</v>
      </c>
      <c r="AC27" s="61" t="e">
        <f>#REF!+#REF!+#REF!+#REF!+#REF!+#REF!+#REF!+#REF!+#REF!+#REF!+#REF!+#REF!</f>
        <v>#REF!</v>
      </c>
      <c r="AD27" s="61" t="e">
        <f>#REF!+#REF!+#REF!+#REF!+#REF!+#REF!+#REF!+#REF!+#REF!+#REF!+#REF!+#REF!</f>
        <v>#REF!</v>
      </c>
      <c r="AE27" s="61" t="e">
        <f>AC27-#REF!-#REF!-#REF!</f>
        <v>#REF!</v>
      </c>
      <c r="AF27" s="61" t="e">
        <f>AD27-#REF!-#REF!-#REF!</f>
        <v>#REF!</v>
      </c>
    </row>
    <row r="28" spans="1:32" x14ac:dyDescent="0.2">
      <c r="A28" s="11" t="s">
        <v>64</v>
      </c>
      <c r="B28" s="57" t="s">
        <v>17</v>
      </c>
      <c r="C28" s="35">
        <f t="shared" ref="C28:AB28" si="24">SUM(C59,C90,C121,C157)</f>
        <v>20146875</v>
      </c>
      <c r="D28" s="36">
        <f t="shared" si="24"/>
        <v>3</v>
      </c>
      <c r="E28" s="36">
        <f t="shared" si="24"/>
        <v>18000</v>
      </c>
      <c r="F28" s="36">
        <f t="shared" si="24"/>
        <v>0</v>
      </c>
      <c r="G28" s="36">
        <f t="shared" si="24"/>
        <v>0</v>
      </c>
      <c r="H28" s="36">
        <f t="shared" si="24"/>
        <v>0</v>
      </c>
      <c r="I28" s="36">
        <f t="shared" si="24"/>
        <v>0</v>
      </c>
      <c r="J28" s="36">
        <f t="shared" si="24"/>
        <v>0</v>
      </c>
      <c r="K28" s="36">
        <f t="shared" si="24"/>
        <v>0</v>
      </c>
      <c r="L28" s="36">
        <f t="shared" si="24"/>
        <v>0</v>
      </c>
      <c r="M28" s="36">
        <f t="shared" si="24"/>
        <v>0</v>
      </c>
      <c r="N28" s="36">
        <f t="shared" si="24"/>
        <v>0</v>
      </c>
      <c r="O28" s="37">
        <f t="shared" si="24"/>
        <v>0</v>
      </c>
      <c r="P28" s="37">
        <f t="shared" si="24"/>
        <v>46</v>
      </c>
      <c r="Q28" s="37">
        <f t="shared" si="24"/>
        <v>338000</v>
      </c>
      <c r="R28" s="37">
        <f t="shared" si="24"/>
        <v>0</v>
      </c>
      <c r="S28" s="37">
        <f t="shared" si="24"/>
        <v>0</v>
      </c>
      <c r="T28" s="37">
        <f t="shared" si="24"/>
        <v>0</v>
      </c>
      <c r="U28" s="37">
        <f t="shared" si="24"/>
        <v>0</v>
      </c>
      <c r="V28" s="37">
        <f t="shared" si="24"/>
        <v>0</v>
      </c>
      <c r="W28" s="38">
        <f t="shared" si="24"/>
        <v>0</v>
      </c>
      <c r="X28" s="38">
        <f t="shared" si="24"/>
        <v>5113</v>
      </c>
      <c r="Y28" s="38">
        <f t="shared" si="24"/>
        <v>13345</v>
      </c>
      <c r="Z28" s="37">
        <f t="shared" si="24"/>
        <v>18729185</v>
      </c>
      <c r="AA28" s="37">
        <f t="shared" si="24"/>
        <v>465</v>
      </c>
      <c r="AB28" s="37">
        <f t="shared" si="24"/>
        <v>1061690</v>
      </c>
      <c r="AC28" s="61">
        <f>D29+F29+H29+J29+L29+N29+P29+R29+T29+V29+Y29+AA29</f>
        <v>2258</v>
      </c>
      <c r="AD28" s="61">
        <f>E29+G29+I29+K29+M29+O29+Q29+S29+U29+W29+Z29+AB29</f>
        <v>2389300</v>
      </c>
      <c r="AE28" s="61">
        <f>AC28-H29-P29-Y29</f>
        <v>1747</v>
      </c>
      <c r="AF28" s="61">
        <f>AD28-I29-Q29-Z29</f>
        <v>796300</v>
      </c>
    </row>
    <row r="29" spans="1:32" x14ac:dyDescent="0.2">
      <c r="A29" s="11" t="s">
        <v>65</v>
      </c>
      <c r="B29" s="57" t="s">
        <v>18</v>
      </c>
      <c r="C29" s="36">
        <f t="shared" ref="C29:AB29" si="25">SUM(C60,C91,C122,C158)</f>
        <v>2389300</v>
      </c>
      <c r="D29" s="36">
        <f t="shared" si="25"/>
        <v>0</v>
      </c>
      <c r="E29" s="36">
        <f t="shared" si="25"/>
        <v>0</v>
      </c>
      <c r="F29" s="36">
        <f t="shared" si="25"/>
        <v>0</v>
      </c>
      <c r="G29" s="36">
        <f t="shared" si="25"/>
        <v>0</v>
      </c>
      <c r="H29" s="36">
        <f t="shared" si="25"/>
        <v>0</v>
      </c>
      <c r="I29" s="36">
        <f t="shared" si="25"/>
        <v>0</v>
      </c>
      <c r="J29" s="36">
        <f t="shared" si="25"/>
        <v>0</v>
      </c>
      <c r="K29" s="36">
        <f t="shared" si="25"/>
        <v>0</v>
      </c>
      <c r="L29" s="36">
        <f t="shared" si="25"/>
        <v>0</v>
      </c>
      <c r="M29" s="36">
        <f t="shared" si="25"/>
        <v>0</v>
      </c>
      <c r="N29" s="36">
        <f t="shared" si="25"/>
        <v>0</v>
      </c>
      <c r="O29" s="37">
        <f t="shared" si="25"/>
        <v>0</v>
      </c>
      <c r="P29" s="37">
        <f t="shared" si="25"/>
        <v>0</v>
      </c>
      <c r="Q29" s="37">
        <f t="shared" si="25"/>
        <v>0</v>
      </c>
      <c r="R29" s="36">
        <f t="shared" si="25"/>
        <v>1747</v>
      </c>
      <c r="S29" s="36">
        <f t="shared" si="25"/>
        <v>796300</v>
      </c>
      <c r="T29" s="37">
        <f t="shared" si="25"/>
        <v>0</v>
      </c>
      <c r="U29" s="37">
        <f t="shared" si="25"/>
        <v>0</v>
      </c>
      <c r="V29" s="37">
        <f t="shared" si="25"/>
        <v>0</v>
      </c>
      <c r="W29" s="38">
        <f t="shared" si="25"/>
        <v>0</v>
      </c>
      <c r="X29" s="38">
        <f t="shared" si="25"/>
        <v>511</v>
      </c>
      <c r="Y29" s="38">
        <f t="shared" si="25"/>
        <v>511</v>
      </c>
      <c r="Z29" s="37">
        <f t="shared" si="25"/>
        <v>1593000</v>
      </c>
      <c r="AA29" s="37">
        <f t="shared" si="25"/>
        <v>0</v>
      </c>
      <c r="AB29" s="37">
        <f t="shared" si="25"/>
        <v>0</v>
      </c>
      <c r="AC29" s="61">
        <f t="shared" si="0"/>
        <v>0</v>
      </c>
      <c r="AD29" s="61">
        <f t="shared" si="1"/>
        <v>0</v>
      </c>
      <c r="AE29" s="61">
        <f t="shared" si="2"/>
        <v>0</v>
      </c>
      <c r="AF29" s="61">
        <f t="shared" si="3"/>
        <v>0</v>
      </c>
    </row>
    <row r="30" spans="1:32" x14ac:dyDescent="0.2">
      <c r="A30" s="12" t="s">
        <v>66</v>
      </c>
      <c r="B30" s="58" t="s">
        <v>19</v>
      </c>
      <c r="C30" s="39">
        <f t="shared" ref="C30:AB30" si="26">SUM(C61,C92,C123,C159)</f>
        <v>886986</v>
      </c>
      <c r="D30" s="39">
        <f t="shared" si="26"/>
        <v>152</v>
      </c>
      <c r="E30" s="39">
        <f t="shared" si="26"/>
        <v>303986</v>
      </c>
      <c r="F30" s="39">
        <f t="shared" si="26"/>
        <v>0</v>
      </c>
      <c r="G30" s="39">
        <f t="shared" si="26"/>
        <v>0</v>
      </c>
      <c r="H30" s="39">
        <f t="shared" si="26"/>
        <v>0</v>
      </c>
      <c r="I30" s="39">
        <f t="shared" si="26"/>
        <v>0</v>
      </c>
      <c r="J30" s="39">
        <f t="shared" si="26"/>
        <v>0</v>
      </c>
      <c r="K30" s="39">
        <f t="shared" si="26"/>
        <v>0</v>
      </c>
      <c r="L30" s="39">
        <f t="shared" si="26"/>
        <v>0</v>
      </c>
      <c r="M30" s="39">
        <f t="shared" si="26"/>
        <v>0</v>
      </c>
      <c r="N30" s="39">
        <f t="shared" si="26"/>
        <v>0</v>
      </c>
      <c r="O30" s="40">
        <f t="shared" si="26"/>
        <v>0</v>
      </c>
      <c r="P30" s="40">
        <f t="shared" si="26"/>
        <v>0</v>
      </c>
      <c r="Q30" s="40">
        <f t="shared" si="26"/>
        <v>0</v>
      </c>
      <c r="R30" s="40">
        <f t="shared" si="26"/>
        <v>0</v>
      </c>
      <c r="S30" s="40">
        <f t="shared" si="26"/>
        <v>0</v>
      </c>
      <c r="T30" s="40">
        <f t="shared" si="26"/>
        <v>0</v>
      </c>
      <c r="U30" s="40">
        <f t="shared" si="26"/>
        <v>0</v>
      </c>
      <c r="V30" s="40">
        <f t="shared" si="26"/>
        <v>0</v>
      </c>
      <c r="W30" s="41">
        <f t="shared" si="26"/>
        <v>0</v>
      </c>
      <c r="X30" s="41">
        <f t="shared" si="26"/>
        <v>212</v>
      </c>
      <c r="Y30" s="41">
        <f t="shared" si="26"/>
        <v>212</v>
      </c>
      <c r="Z30" s="40">
        <f t="shared" si="26"/>
        <v>583000</v>
      </c>
      <c r="AA30" s="40">
        <f t="shared" si="26"/>
        <v>0</v>
      </c>
      <c r="AB30" s="40">
        <f t="shared" si="26"/>
        <v>0</v>
      </c>
      <c r="AC30" s="61">
        <f t="shared" si="0"/>
        <v>0</v>
      </c>
      <c r="AD30" s="61">
        <f t="shared" si="1"/>
        <v>0</v>
      </c>
      <c r="AE30" s="61">
        <f t="shared" si="2"/>
        <v>0</v>
      </c>
      <c r="AF30" s="61">
        <f t="shared" si="3"/>
        <v>0</v>
      </c>
    </row>
    <row r="31" spans="1:32" x14ac:dyDescent="0.2">
      <c r="A31" s="59" t="s">
        <v>181</v>
      </c>
    </row>
    <row r="32" spans="1:32" x14ac:dyDescent="0.2">
      <c r="A32" t="s">
        <v>0</v>
      </c>
    </row>
    <row r="33" spans="1:28" x14ac:dyDescent="0.2">
      <c r="B33" s="22"/>
      <c r="I33" s="45"/>
      <c r="J33" s="45"/>
      <c r="K33" s="45"/>
    </row>
    <row r="34" spans="1:28" s="60" customFormat="1" ht="20.45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</row>
    <row r="35" spans="1:28" s="66" customFormat="1" ht="19.5" x14ac:dyDescent="0.2">
      <c r="A35" s="64" t="s">
        <v>75</v>
      </c>
      <c r="B35" s="65"/>
      <c r="D35" s="65"/>
      <c r="E35" s="65"/>
      <c r="F35" s="65"/>
      <c r="G35" s="67"/>
      <c r="H35" s="67"/>
      <c r="I35" s="65"/>
      <c r="J35" s="65"/>
      <c r="K35" s="65"/>
      <c r="N35" s="68"/>
      <c r="O35" s="68"/>
      <c r="P35" s="68"/>
    </row>
    <row r="36" spans="1:28" s="8" customFormat="1" ht="37.15" customHeight="1" x14ac:dyDescent="0.2">
      <c r="A36" s="133" t="s">
        <v>193</v>
      </c>
      <c r="B36" s="134"/>
      <c r="C36" s="147" t="s">
        <v>194</v>
      </c>
      <c r="D36" s="139" t="s">
        <v>131</v>
      </c>
      <c r="E36" s="139"/>
      <c r="F36" s="139" t="s">
        <v>132</v>
      </c>
      <c r="G36" s="139"/>
      <c r="H36" s="139" t="s">
        <v>133</v>
      </c>
      <c r="I36" s="139"/>
      <c r="J36" s="139" t="s">
        <v>134</v>
      </c>
      <c r="K36" s="139"/>
      <c r="L36" s="139" t="s">
        <v>135</v>
      </c>
      <c r="M36" s="139"/>
      <c r="N36" s="139" t="s">
        <v>136</v>
      </c>
      <c r="O36" s="139"/>
      <c r="P36" s="139" t="s">
        <v>137</v>
      </c>
      <c r="Q36" s="139"/>
      <c r="R36" s="139" t="s">
        <v>138</v>
      </c>
      <c r="S36" s="139"/>
      <c r="T36" s="139" t="s">
        <v>139</v>
      </c>
      <c r="U36" s="139"/>
      <c r="V36" s="139" t="s">
        <v>140</v>
      </c>
      <c r="W36" s="139"/>
      <c r="X36" s="140" t="s">
        <v>141</v>
      </c>
      <c r="Y36" s="142"/>
      <c r="Z36" s="141"/>
      <c r="AA36" s="139" t="s">
        <v>142</v>
      </c>
      <c r="AB36" s="140"/>
    </row>
    <row r="37" spans="1:28" s="8" customFormat="1" ht="13.9" customHeight="1" x14ac:dyDescent="0.2">
      <c r="A37" s="135"/>
      <c r="B37" s="136"/>
      <c r="C37" s="148"/>
      <c r="D37" s="109" t="s">
        <v>47</v>
      </c>
      <c r="E37" s="109" t="s">
        <v>143</v>
      </c>
      <c r="F37" s="109" t="s">
        <v>49</v>
      </c>
      <c r="G37" s="109" t="s">
        <v>144</v>
      </c>
      <c r="H37" s="109" t="s">
        <v>48</v>
      </c>
      <c r="I37" s="109" t="s">
        <v>145</v>
      </c>
      <c r="J37" s="109" t="s">
        <v>48</v>
      </c>
      <c r="K37" s="109" t="s">
        <v>146</v>
      </c>
      <c r="L37" s="109" t="s">
        <v>48</v>
      </c>
      <c r="M37" s="109" t="s">
        <v>147</v>
      </c>
      <c r="N37" s="109" t="s">
        <v>48</v>
      </c>
      <c r="O37" s="109" t="s">
        <v>148</v>
      </c>
      <c r="P37" s="109" t="s">
        <v>48</v>
      </c>
      <c r="Q37" s="109" t="s">
        <v>149</v>
      </c>
      <c r="R37" s="109" t="s">
        <v>48</v>
      </c>
      <c r="S37" s="109" t="s">
        <v>150</v>
      </c>
      <c r="T37" s="109" t="s">
        <v>48</v>
      </c>
      <c r="U37" s="109" t="s">
        <v>151</v>
      </c>
      <c r="V37" s="109" t="s">
        <v>48</v>
      </c>
      <c r="W37" s="109" t="s">
        <v>152</v>
      </c>
      <c r="X37" s="109" t="s">
        <v>50</v>
      </c>
      <c r="Y37" s="109" t="s">
        <v>48</v>
      </c>
      <c r="Z37" s="109" t="s">
        <v>153</v>
      </c>
      <c r="AA37" s="109" t="s">
        <v>48</v>
      </c>
      <c r="AB37" s="110" t="s">
        <v>154</v>
      </c>
    </row>
    <row r="38" spans="1:28" s="20" customFormat="1" ht="34.15" customHeight="1" x14ac:dyDescent="0.2">
      <c r="A38" s="137"/>
      <c r="B38" s="138"/>
      <c r="C38" s="149"/>
      <c r="D38" s="80" t="s">
        <v>43</v>
      </c>
      <c r="E38" s="80" t="s">
        <v>42</v>
      </c>
      <c r="F38" s="80" t="s">
        <v>44</v>
      </c>
      <c r="G38" s="80" t="s">
        <v>45</v>
      </c>
      <c r="H38" s="80" t="s">
        <v>43</v>
      </c>
      <c r="I38" s="80" t="s">
        <v>42</v>
      </c>
      <c r="J38" s="80" t="s">
        <v>43</v>
      </c>
      <c r="K38" s="80" t="s">
        <v>42</v>
      </c>
      <c r="L38" s="80" t="s">
        <v>43</v>
      </c>
      <c r="M38" s="80" t="s">
        <v>42</v>
      </c>
      <c r="N38" s="80" t="s">
        <v>43</v>
      </c>
      <c r="O38" s="80" t="s">
        <v>42</v>
      </c>
      <c r="P38" s="80" t="s">
        <v>43</v>
      </c>
      <c r="Q38" s="80" t="s">
        <v>42</v>
      </c>
      <c r="R38" s="80" t="s">
        <v>43</v>
      </c>
      <c r="S38" s="80" t="s">
        <v>42</v>
      </c>
      <c r="T38" s="80" t="s">
        <v>43</v>
      </c>
      <c r="U38" s="80" t="s">
        <v>42</v>
      </c>
      <c r="V38" s="80" t="s">
        <v>43</v>
      </c>
      <c r="W38" s="80" t="s">
        <v>42</v>
      </c>
      <c r="X38" s="80" t="s">
        <v>1</v>
      </c>
      <c r="Y38" s="80" t="s">
        <v>43</v>
      </c>
      <c r="Z38" s="80" t="s">
        <v>42</v>
      </c>
      <c r="AA38" s="80" t="s">
        <v>43</v>
      </c>
      <c r="AB38" s="51" t="s">
        <v>42</v>
      </c>
    </row>
    <row r="39" spans="1:28" s="6" customFormat="1" x14ac:dyDescent="0.2">
      <c r="A39" s="55" t="s">
        <v>67</v>
      </c>
      <c r="B39" s="56" t="s">
        <v>3</v>
      </c>
      <c r="C39" s="27">
        <v>70651717</v>
      </c>
      <c r="D39" s="28">
        <v>251</v>
      </c>
      <c r="E39" s="28">
        <v>2336993</v>
      </c>
      <c r="F39" s="28">
        <v>43</v>
      </c>
      <c r="G39" s="28">
        <v>213540</v>
      </c>
      <c r="H39" s="28">
        <v>0</v>
      </c>
      <c r="I39" s="28">
        <v>0</v>
      </c>
      <c r="J39" s="28">
        <v>6120</v>
      </c>
      <c r="K39" s="28">
        <v>17613362</v>
      </c>
      <c r="L39" s="28">
        <v>31</v>
      </c>
      <c r="M39" s="28">
        <v>30000</v>
      </c>
      <c r="N39" s="28">
        <v>30</v>
      </c>
      <c r="O39" s="29">
        <v>1888249</v>
      </c>
      <c r="P39" s="29">
        <v>656</v>
      </c>
      <c r="Q39" s="29">
        <v>13914700</v>
      </c>
      <c r="R39" s="29">
        <v>113151</v>
      </c>
      <c r="S39" s="29">
        <v>27306830</v>
      </c>
      <c r="T39" s="29">
        <v>78</v>
      </c>
      <c r="U39" s="29">
        <v>1162000</v>
      </c>
      <c r="V39" s="29">
        <v>41764</v>
      </c>
      <c r="W39" s="30">
        <v>5574176</v>
      </c>
      <c r="X39" s="30">
        <v>0</v>
      </c>
      <c r="Y39" s="30">
        <v>0</v>
      </c>
      <c r="Z39" s="29">
        <v>0</v>
      </c>
      <c r="AA39" s="29">
        <v>125</v>
      </c>
      <c r="AB39" s="29">
        <v>611867</v>
      </c>
    </row>
    <row r="40" spans="1:28" s="6" customFormat="1" x14ac:dyDescent="0.2">
      <c r="A40" s="8" t="s">
        <v>84</v>
      </c>
      <c r="B40" s="57" t="s">
        <v>85</v>
      </c>
      <c r="C40" s="31">
        <v>1533200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3">
        <v>0</v>
      </c>
      <c r="P40" s="33">
        <v>46</v>
      </c>
      <c r="Q40" s="33">
        <v>1370000</v>
      </c>
      <c r="R40" s="33">
        <v>0</v>
      </c>
      <c r="S40" s="33">
        <v>0</v>
      </c>
      <c r="T40" s="33">
        <v>8</v>
      </c>
      <c r="U40" s="33">
        <v>163200</v>
      </c>
      <c r="V40" s="33">
        <v>0</v>
      </c>
      <c r="W40" s="34">
        <v>0</v>
      </c>
      <c r="X40" s="34">
        <v>0</v>
      </c>
      <c r="Y40" s="34">
        <v>0</v>
      </c>
      <c r="Z40" s="33">
        <v>0</v>
      </c>
      <c r="AA40" s="33">
        <v>0</v>
      </c>
      <c r="AB40" s="33">
        <v>0</v>
      </c>
    </row>
    <row r="41" spans="1:28" s="6" customFormat="1" x14ac:dyDescent="0.2">
      <c r="A41" s="8" t="s">
        <v>86</v>
      </c>
      <c r="B41" s="57" t="s">
        <v>87</v>
      </c>
      <c r="C41" s="31">
        <v>8704630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31</v>
      </c>
      <c r="M41" s="32">
        <v>30000</v>
      </c>
      <c r="N41" s="32">
        <v>3</v>
      </c>
      <c r="O41" s="33">
        <v>212130</v>
      </c>
      <c r="P41" s="33">
        <v>139</v>
      </c>
      <c r="Q41" s="33">
        <v>3181000</v>
      </c>
      <c r="R41" s="33">
        <v>0</v>
      </c>
      <c r="S41" s="33">
        <v>0</v>
      </c>
      <c r="T41" s="33">
        <v>0</v>
      </c>
      <c r="U41" s="33">
        <v>0</v>
      </c>
      <c r="V41" s="33">
        <v>5132</v>
      </c>
      <c r="W41" s="34">
        <v>5281500</v>
      </c>
      <c r="X41" s="34">
        <v>0</v>
      </c>
      <c r="Y41" s="34">
        <v>0</v>
      </c>
      <c r="Z41" s="33">
        <v>0</v>
      </c>
      <c r="AA41" s="33">
        <v>0</v>
      </c>
      <c r="AB41" s="33">
        <v>0</v>
      </c>
    </row>
    <row r="42" spans="1:28" s="6" customFormat="1" x14ac:dyDescent="0.2">
      <c r="A42" s="8" t="s">
        <v>195</v>
      </c>
      <c r="B42" s="57" t="s">
        <v>88</v>
      </c>
      <c r="C42" s="31">
        <v>150000</v>
      </c>
      <c r="D42" s="32">
        <v>15</v>
      </c>
      <c r="E42" s="32">
        <v>150000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4">
        <v>0</v>
      </c>
      <c r="X42" s="34">
        <v>0</v>
      </c>
      <c r="Y42" s="34">
        <v>0</v>
      </c>
      <c r="Z42" s="33">
        <v>0</v>
      </c>
      <c r="AA42" s="33">
        <v>0</v>
      </c>
      <c r="AB42" s="33">
        <v>0</v>
      </c>
    </row>
    <row r="43" spans="1:28" s="6" customFormat="1" x14ac:dyDescent="0.2">
      <c r="A43" s="8" t="s">
        <v>196</v>
      </c>
      <c r="B43" s="57" t="s">
        <v>89</v>
      </c>
      <c r="C43" s="31">
        <v>21483400</v>
      </c>
      <c r="D43" s="32">
        <v>100</v>
      </c>
      <c r="E43" s="32">
        <v>1684000</v>
      </c>
      <c r="F43" s="32">
        <v>0</v>
      </c>
      <c r="G43" s="32">
        <v>0</v>
      </c>
      <c r="H43" s="32">
        <v>0</v>
      </c>
      <c r="I43" s="32">
        <v>0</v>
      </c>
      <c r="J43" s="32">
        <v>4998</v>
      </c>
      <c r="K43" s="32">
        <v>15195000</v>
      </c>
      <c r="L43" s="32">
        <v>0</v>
      </c>
      <c r="M43" s="32">
        <v>0</v>
      </c>
      <c r="N43" s="32">
        <v>0</v>
      </c>
      <c r="O43" s="33">
        <v>0</v>
      </c>
      <c r="P43" s="33">
        <v>136</v>
      </c>
      <c r="Q43" s="33">
        <v>4047800</v>
      </c>
      <c r="R43" s="33">
        <v>0</v>
      </c>
      <c r="S43" s="33">
        <v>0</v>
      </c>
      <c r="T43" s="33">
        <v>48</v>
      </c>
      <c r="U43" s="33">
        <v>489600</v>
      </c>
      <c r="V43" s="33">
        <v>19</v>
      </c>
      <c r="W43" s="34">
        <v>67000</v>
      </c>
      <c r="X43" s="34">
        <v>0</v>
      </c>
      <c r="Y43" s="34">
        <v>0</v>
      </c>
      <c r="Z43" s="33">
        <v>0</v>
      </c>
      <c r="AA43" s="33">
        <v>0</v>
      </c>
      <c r="AB43" s="33">
        <v>0</v>
      </c>
    </row>
    <row r="44" spans="1:28" s="6" customFormat="1" x14ac:dyDescent="0.2">
      <c r="A44" s="8" t="s">
        <v>90</v>
      </c>
      <c r="B44" s="57" t="s">
        <v>91</v>
      </c>
      <c r="C44" s="31">
        <v>1046194</v>
      </c>
      <c r="D44" s="32">
        <v>2</v>
      </c>
      <c r="E44" s="32">
        <v>14000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8</v>
      </c>
      <c r="O44" s="33">
        <v>1032194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4">
        <v>0</v>
      </c>
      <c r="X44" s="34">
        <v>0</v>
      </c>
      <c r="Y44" s="34">
        <v>0</v>
      </c>
      <c r="Z44" s="33">
        <v>0</v>
      </c>
      <c r="AA44" s="33">
        <v>0</v>
      </c>
      <c r="AB44" s="33">
        <v>0</v>
      </c>
    </row>
    <row r="45" spans="1:28" s="6" customFormat="1" x14ac:dyDescent="0.2">
      <c r="A45" s="8" t="s">
        <v>92</v>
      </c>
      <c r="B45" s="57" t="s">
        <v>93</v>
      </c>
      <c r="C45" s="31">
        <v>28605168</v>
      </c>
      <c r="D45" s="32">
        <v>10</v>
      </c>
      <c r="E45" s="32">
        <v>50000</v>
      </c>
      <c r="F45" s="32">
        <v>42</v>
      </c>
      <c r="G45" s="32">
        <v>198540</v>
      </c>
      <c r="H45" s="32">
        <v>0</v>
      </c>
      <c r="I45" s="32">
        <v>0</v>
      </c>
      <c r="J45" s="32">
        <v>660</v>
      </c>
      <c r="K45" s="32">
        <v>1611112</v>
      </c>
      <c r="L45" s="32">
        <v>0</v>
      </c>
      <c r="M45" s="32">
        <v>0</v>
      </c>
      <c r="N45" s="32">
        <v>9</v>
      </c>
      <c r="O45" s="33">
        <v>156050</v>
      </c>
      <c r="P45" s="33">
        <v>72</v>
      </c>
      <c r="Q45" s="33">
        <v>720000</v>
      </c>
      <c r="R45" s="33">
        <v>107935</v>
      </c>
      <c r="S45" s="33">
        <v>25175790</v>
      </c>
      <c r="T45" s="33">
        <v>18</v>
      </c>
      <c r="U45" s="33">
        <v>468000</v>
      </c>
      <c r="V45" s="33">
        <v>36613</v>
      </c>
      <c r="W45" s="34">
        <v>225676</v>
      </c>
      <c r="X45" s="34">
        <v>0</v>
      </c>
      <c r="Y45" s="34">
        <v>0</v>
      </c>
      <c r="Z45" s="33">
        <v>0</v>
      </c>
      <c r="AA45" s="33">
        <v>0</v>
      </c>
      <c r="AB45" s="33">
        <v>0</v>
      </c>
    </row>
    <row r="46" spans="1:28" x14ac:dyDescent="0.2">
      <c r="A46" s="11" t="s">
        <v>51</v>
      </c>
      <c r="B46" s="57" t="s">
        <v>4</v>
      </c>
      <c r="C46" s="35">
        <v>50700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16</v>
      </c>
      <c r="K46" s="36">
        <v>39700</v>
      </c>
      <c r="L46" s="36">
        <v>0</v>
      </c>
      <c r="M46" s="36">
        <v>0</v>
      </c>
      <c r="N46" s="36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1</v>
      </c>
      <c r="U46" s="37">
        <v>11000</v>
      </c>
      <c r="V46" s="37">
        <v>0</v>
      </c>
      <c r="W46" s="38">
        <v>0</v>
      </c>
      <c r="X46" s="38">
        <v>0</v>
      </c>
      <c r="Y46" s="38">
        <v>0</v>
      </c>
      <c r="Z46" s="37">
        <v>0</v>
      </c>
      <c r="AA46" s="37">
        <v>0</v>
      </c>
      <c r="AB46" s="37">
        <v>0</v>
      </c>
    </row>
    <row r="47" spans="1:28" x14ac:dyDescent="0.2">
      <c r="A47" s="11" t="s">
        <v>52</v>
      </c>
      <c r="B47" s="57" t="s">
        <v>5</v>
      </c>
      <c r="C47" s="35">
        <v>292500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30</v>
      </c>
      <c r="K47" s="36">
        <v>162500</v>
      </c>
      <c r="L47" s="36">
        <v>0</v>
      </c>
      <c r="M47" s="36">
        <v>0</v>
      </c>
      <c r="N47" s="36">
        <v>0</v>
      </c>
      <c r="O47" s="37">
        <v>0</v>
      </c>
      <c r="P47" s="37">
        <v>6</v>
      </c>
      <c r="Q47" s="37">
        <v>130000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8">
        <v>0</v>
      </c>
      <c r="X47" s="38">
        <v>0</v>
      </c>
      <c r="Y47" s="38">
        <v>0</v>
      </c>
      <c r="Z47" s="37">
        <v>0</v>
      </c>
      <c r="AA47" s="37">
        <v>0</v>
      </c>
      <c r="AB47" s="37">
        <v>0</v>
      </c>
    </row>
    <row r="48" spans="1:28" x14ac:dyDescent="0.2">
      <c r="A48" s="11" t="s">
        <v>53</v>
      </c>
      <c r="B48" s="57" t="s">
        <v>6</v>
      </c>
      <c r="C48" s="35">
        <v>567900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7">
        <v>0</v>
      </c>
      <c r="P48" s="37">
        <v>31</v>
      </c>
      <c r="Q48" s="37">
        <v>567900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8">
        <v>0</v>
      </c>
      <c r="X48" s="38">
        <v>0</v>
      </c>
      <c r="Y48" s="38">
        <v>0</v>
      </c>
      <c r="Z48" s="37">
        <v>0</v>
      </c>
      <c r="AA48" s="37">
        <v>0</v>
      </c>
      <c r="AB48" s="37">
        <v>0</v>
      </c>
    </row>
    <row r="49" spans="1:28" x14ac:dyDescent="0.2">
      <c r="A49" s="11" t="s">
        <v>54</v>
      </c>
      <c r="B49" s="57" t="s">
        <v>7</v>
      </c>
      <c r="C49" s="35">
        <v>1232875</v>
      </c>
      <c r="D49" s="36">
        <v>47</v>
      </c>
      <c r="E49" s="36">
        <v>94000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6</v>
      </c>
      <c r="O49" s="37">
        <v>158875</v>
      </c>
      <c r="P49" s="37">
        <v>49</v>
      </c>
      <c r="Q49" s="37">
        <v>980000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8">
        <v>0</v>
      </c>
      <c r="X49" s="38">
        <v>0</v>
      </c>
      <c r="Y49" s="38">
        <v>0</v>
      </c>
      <c r="Z49" s="37">
        <v>0</v>
      </c>
      <c r="AA49" s="37">
        <v>0</v>
      </c>
      <c r="AB49" s="37">
        <v>0</v>
      </c>
    </row>
    <row r="50" spans="1:28" x14ac:dyDescent="0.2">
      <c r="A50" s="11" t="s">
        <v>55</v>
      </c>
      <c r="B50" s="57" t="s">
        <v>8</v>
      </c>
      <c r="C50" s="35">
        <v>3137340</v>
      </c>
      <c r="D50" s="36">
        <v>2</v>
      </c>
      <c r="E50" s="36">
        <v>20000</v>
      </c>
      <c r="F50" s="36">
        <v>1</v>
      </c>
      <c r="G50" s="36">
        <v>15000</v>
      </c>
      <c r="H50" s="36">
        <v>0</v>
      </c>
      <c r="I50" s="36">
        <v>0</v>
      </c>
      <c r="J50" s="36">
        <v>214</v>
      </c>
      <c r="K50" s="36">
        <v>107000</v>
      </c>
      <c r="L50" s="36">
        <v>0</v>
      </c>
      <c r="M50" s="36">
        <v>0</v>
      </c>
      <c r="N50" s="36">
        <v>0</v>
      </c>
      <c r="O50" s="37">
        <v>0</v>
      </c>
      <c r="P50" s="37">
        <v>35</v>
      </c>
      <c r="Q50" s="37">
        <v>1050000</v>
      </c>
      <c r="R50" s="37">
        <v>4824</v>
      </c>
      <c r="S50" s="37">
        <v>1945340</v>
      </c>
      <c r="T50" s="37">
        <v>0</v>
      </c>
      <c r="U50" s="37">
        <v>0</v>
      </c>
      <c r="V50" s="37">
        <v>0</v>
      </c>
      <c r="W50" s="38">
        <v>0</v>
      </c>
      <c r="X50" s="38">
        <v>0</v>
      </c>
      <c r="Y50" s="38">
        <v>0</v>
      </c>
      <c r="Z50" s="37">
        <v>0</v>
      </c>
      <c r="AA50" s="37">
        <v>0</v>
      </c>
      <c r="AB50" s="37">
        <v>0</v>
      </c>
    </row>
    <row r="51" spans="1:28" x14ac:dyDescent="0.2">
      <c r="A51" s="11" t="s">
        <v>56</v>
      </c>
      <c r="B51" s="57" t="s">
        <v>9</v>
      </c>
      <c r="C51" s="35">
        <v>20000</v>
      </c>
      <c r="D51" s="36">
        <v>4</v>
      </c>
      <c r="E51" s="36">
        <v>20000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8">
        <v>0</v>
      </c>
      <c r="X51" s="38">
        <v>0</v>
      </c>
      <c r="Y51" s="38">
        <v>0</v>
      </c>
      <c r="Z51" s="37">
        <v>0</v>
      </c>
      <c r="AA51" s="37">
        <v>0</v>
      </c>
      <c r="AB51" s="37">
        <v>0</v>
      </c>
    </row>
    <row r="52" spans="1:28" x14ac:dyDescent="0.2">
      <c r="A52" s="11" t="s">
        <v>57</v>
      </c>
      <c r="B52" s="57" t="s">
        <v>10</v>
      </c>
      <c r="C52" s="35">
        <v>332000</v>
      </c>
      <c r="D52" s="36">
        <v>4</v>
      </c>
      <c r="E52" s="36">
        <v>24000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7">
        <v>0</v>
      </c>
      <c r="P52" s="37">
        <v>29</v>
      </c>
      <c r="Q52" s="37">
        <v>308000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8">
        <v>0</v>
      </c>
      <c r="X52" s="38">
        <v>0</v>
      </c>
      <c r="Y52" s="38">
        <v>0</v>
      </c>
      <c r="Z52" s="37">
        <v>0</v>
      </c>
      <c r="AA52" s="37">
        <v>0</v>
      </c>
      <c r="AB52" s="37">
        <v>0</v>
      </c>
    </row>
    <row r="53" spans="1:28" x14ac:dyDescent="0.2">
      <c r="A53" s="11" t="s">
        <v>58</v>
      </c>
      <c r="B53" s="57" t="s">
        <v>11</v>
      </c>
      <c r="C53" s="35">
        <v>391000</v>
      </c>
      <c r="D53" s="36">
        <v>9</v>
      </c>
      <c r="E53" s="36">
        <v>45000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7">
        <v>0</v>
      </c>
      <c r="P53" s="37">
        <v>39</v>
      </c>
      <c r="Q53" s="37">
        <v>326000</v>
      </c>
      <c r="R53" s="37">
        <v>0</v>
      </c>
      <c r="S53" s="37">
        <v>0</v>
      </c>
      <c r="T53" s="37">
        <v>2</v>
      </c>
      <c r="U53" s="37">
        <v>20000</v>
      </c>
      <c r="V53" s="37">
        <v>0</v>
      </c>
      <c r="W53" s="38">
        <v>0</v>
      </c>
      <c r="X53" s="38">
        <v>0</v>
      </c>
      <c r="Y53" s="38">
        <v>0</v>
      </c>
      <c r="Z53" s="37">
        <v>0</v>
      </c>
      <c r="AA53" s="37">
        <v>0</v>
      </c>
      <c r="AB53" s="37">
        <v>0</v>
      </c>
    </row>
    <row r="54" spans="1:28" x14ac:dyDescent="0.2">
      <c r="A54" s="11" t="s">
        <v>59</v>
      </c>
      <c r="B54" s="57" t="s">
        <v>12</v>
      </c>
      <c r="C54" s="35">
        <v>406650</v>
      </c>
      <c r="D54" s="36">
        <v>12</v>
      </c>
      <c r="E54" s="36">
        <v>60000</v>
      </c>
      <c r="F54" s="36">
        <v>0</v>
      </c>
      <c r="G54" s="36">
        <v>0</v>
      </c>
      <c r="H54" s="36">
        <v>0</v>
      </c>
      <c r="I54" s="36">
        <v>0</v>
      </c>
      <c r="J54" s="36">
        <v>69</v>
      </c>
      <c r="K54" s="36">
        <v>261650</v>
      </c>
      <c r="L54" s="36">
        <v>0</v>
      </c>
      <c r="M54" s="36">
        <v>0</v>
      </c>
      <c r="N54" s="36">
        <v>0</v>
      </c>
      <c r="O54" s="37">
        <v>0</v>
      </c>
      <c r="P54" s="37">
        <v>17</v>
      </c>
      <c r="Q54" s="37">
        <v>85000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8">
        <v>0</v>
      </c>
      <c r="X54" s="38">
        <v>0</v>
      </c>
      <c r="Y54" s="38">
        <v>0</v>
      </c>
      <c r="Z54" s="37">
        <v>0</v>
      </c>
      <c r="AA54" s="37">
        <v>0</v>
      </c>
      <c r="AB54" s="37">
        <v>0</v>
      </c>
    </row>
    <row r="55" spans="1:28" x14ac:dyDescent="0.2">
      <c r="A55" s="11" t="s">
        <v>60</v>
      </c>
      <c r="B55" s="57" t="s">
        <v>13</v>
      </c>
      <c r="C55" s="35">
        <v>1150967</v>
      </c>
      <c r="D55" s="36">
        <v>22</v>
      </c>
      <c r="E55" s="36">
        <v>110000</v>
      </c>
      <c r="F55" s="36">
        <v>0</v>
      </c>
      <c r="G55" s="36">
        <v>0</v>
      </c>
      <c r="H55" s="36">
        <v>0</v>
      </c>
      <c r="I55" s="36">
        <v>0</v>
      </c>
      <c r="J55" s="36">
        <v>57</v>
      </c>
      <c r="K55" s="36">
        <v>57900</v>
      </c>
      <c r="L55" s="36">
        <v>0</v>
      </c>
      <c r="M55" s="36">
        <v>0</v>
      </c>
      <c r="N55" s="36">
        <v>1</v>
      </c>
      <c r="O55" s="36">
        <v>68000</v>
      </c>
      <c r="P55" s="37">
        <v>26</v>
      </c>
      <c r="Q55" s="37">
        <v>520000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8">
        <v>0</v>
      </c>
      <c r="X55" s="38">
        <v>0</v>
      </c>
      <c r="Y55" s="38">
        <v>0</v>
      </c>
      <c r="Z55" s="37">
        <v>0</v>
      </c>
      <c r="AA55" s="37">
        <v>23</v>
      </c>
      <c r="AB55" s="37">
        <v>395067</v>
      </c>
    </row>
    <row r="56" spans="1:28" x14ac:dyDescent="0.2">
      <c r="A56" s="11" t="s">
        <v>61</v>
      </c>
      <c r="B56" s="57" t="s">
        <v>14</v>
      </c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8">
        <v>0</v>
      </c>
      <c r="X56" s="38">
        <v>0</v>
      </c>
      <c r="Y56" s="38">
        <v>0</v>
      </c>
      <c r="Z56" s="37">
        <v>0</v>
      </c>
      <c r="AA56" s="37">
        <v>0</v>
      </c>
      <c r="AB56" s="37">
        <v>0</v>
      </c>
    </row>
    <row r="57" spans="1:28" x14ac:dyDescent="0.2">
      <c r="A57" s="11" t="s">
        <v>62</v>
      </c>
      <c r="B57" s="57" t="s">
        <v>15</v>
      </c>
      <c r="C57" s="35">
        <v>385200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7">
        <v>0</v>
      </c>
      <c r="P57" s="37">
        <v>15</v>
      </c>
      <c r="Q57" s="37">
        <v>375000</v>
      </c>
      <c r="R57" s="37">
        <v>0</v>
      </c>
      <c r="S57" s="37">
        <v>0</v>
      </c>
      <c r="T57" s="37">
        <v>1</v>
      </c>
      <c r="U57" s="37">
        <v>10200</v>
      </c>
      <c r="V57" s="37">
        <v>0</v>
      </c>
      <c r="W57" s="38">
        <v>0</v>
      </c>
      <c r="X57" s="38">
        <v>0</v>
      </c>
      <c r="Y57" s="38">
        <v>0</v>
      </c>
      <c r="Z57" s="37">
        <v>0</v>
      </c>
      <c r="AA57" s="37">
        <v>0</v>
      </c>
      <c r="AB57" s="37">
        <v>0</v>
      </c>
    </row>
    <row r="58" spans="1:28" x14ac:dyDescent="0.2">
      <c r="A58" s="11" t="s">
        <v>63</v>
      </c>
      <c r="B58" s="57" t="s">
        <v>16</v>
      </c>
      <c r="C58" s="35">
        <v>639500</v>
      </c>
      <c r="D58" s="36">
        <v>1</v>
      </c>
      <c r="E58" s="36">
        <v>20000</v>
      </c>
      <c r="F58" s="36">
        <v>0</v>
      </c>
      <c r="G58" s="36">
        <v>0</v>
      </c>
      <c r="H58" s="36">
        <v>0</v>
      </c>
      <c r="I58" s="36">
        <v>0</v>
      </c>
      <c r="J58" s="36">
        <v>76</v>
      </c>
      <c r="K58" s="36">
        <v>178500</v>
      </c>
      <c r="L58" s="36">
        <v>0</v>
      </c>
      <c r="M58" s="36">
        <v>0</v>
      </c>
      <c r="N58" s="36">
        <v>3</v>
      </c>
      <c r="O58" s="37">
        <v>261000</v>
      </c>
      <c r="P58" s="37">
        <v>6</v>
      </c>
      <c r="Q58" s="37">
        <v>180000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8">
        <v>0</v>
      </c>
      <c r="X58" s="38">
        <v>0</v>
      </c>
      <c r="Y58" s="38">
        <v>0</v>
      </c>
      <c r="Z58" s="37">
        <v>0</v>
      </c>
      <c r="AA58" s="37">
        <v>0</v>
      </c>
      <c r="AB58" s="37">
        <v>0</v>
      </c>
    </row>
    <row r="59" spans="1:28" x14ac:dyDescent="0.2">
      <c r="A59" s="11" t="s">
        <v>64</v>
      </c>
      <c r="B59" s="57" t="s">
        <v>17</v>
      </c>
      <c r="C59" s="35">
        <v>290800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7">
        <v>0</v>
      </c>
      <c r="P59" s="37">
        <v>10</v>
      </c>
      <c r="Q59" s="37">
        <v>74000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8">
        <v>0</v>
      </c>
      <c r="X59" s="38">
        <v>0</v>
      </c>
      <c r="Y59" s="38">
        <v>0</v>
      </c>
      <c r="Z59" s="37">
        <v>0</v>
      </c>
      <c r="AA59" s="37">
        <v>102</v>
      </c>
      <c r="AB59" s="37">
        <v>216800</v>
      </c>
    </row>
    <row r="60" spans="1:28" x14ac:dyDescent="0.2">
      <c r="A60" s="11" t="s">
        <v>65</v>
      </c>
      <c r="B60" s="57" t="s">
        <v>18</v>
      </c>
      <c r="C60" s="36">
        <v>185700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7">
        <v>0</v>
      </c>
      <c r="P60" s="37">
        <v>0</v>
      </c>
      <c r="Q60" s="37">
        <v>0</v>
      </c>
      <c r="R60" s="36">
        <v>392</v>
      </c>
      <c r="S60" s="36">
        <v>185700</v>
      </c>
      <c r="T60" s="37">
        <v>0</v>
      </c>
      <c r="U60" s="37">
        <v>0</v>
      </c>
      <c r="V60" s="37">
        <v>0</v>
      </c>
      <c r="W60" s="38">
        <v>0</v>
      </c>
      <c r="X60" s="38">
        <v>0</v>
      </c>
      <c r="Y60" s="38">
        <v>0</v>
      </c>
      <c r="Z60" s="37">
        <v>0</v>
      </c>
      <c r="AA60" s="37">
        <v>0</v>
      </c>
      <c r="AB60" s="37">
        <v>0</v>
      </c>
    </row>
    <row r="61" spans="1:28" x14ac:dyDescent="0.2">
      <c r="A61" s="12" t="s">
        <v>66</v>
      </c>
      <c r="B61" s="58" t="s">
        <v>19</v>
      </c>
      <c r="C61" s="39">
        <v>45993</v>
      </c>
      <c r="D61" s="39">
        <v>23</v>
      </c>
      <c r="E61" s="39">
        <v>45993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>
        <v>0</v>
      </c>
      <c r="X61" s="41">
        <v>0</v>
      </c>
      <c r="Y61" s="41">
        <v>0</v>
      </c>
      <c r="Z61" s="40">
        <v>0</v>
      </c>
      <c r="AA61" s="40">
        <v>0</v>
      </c>
      <c r="AB61" s="40">
        <v>0</v>
      </c>
    </row>
    <row r="62" spans="1:28" x14ac:dyDescent="0.2">
      <c r="A62" s="59" t="s">
        <v>181</v>
      </c>
    </row>
    <row r="63" spans="1:28" x14ac:dyDescent="0.2">
      <c r="A63" t="s">
        <v>0</v>
      </c>
    </row>
    <row r="65" spans="1:32" s="60" customFormat="1" ht="20.45" customHeight="1" x14ac:dyDescent="0.2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</row>
    <row r="66" spans="1:32" s="66" customFormat="1" ht="19.5" x14ac:dyDescent="0.2">
      <c r="A66" s="64" t="s">
        <v>76</v>
      </c>
      <c r="B66" s="65"/>
      <c r="D66" s="65"/>
      <c r="E66" s="65"/>
      <c r="F66" s="65"/>
      <c r="G66" s="67"/>
      <c r="H66" s="67"/>
      <c r="I66" s="65"/>
      <c r="J66" s="65"/>
      <c r="K66" s="65"/>
      <c r="N66" s="68"/>
      <c r="O66" s="68"/>
      <c r="P66" s="68"/>
    </row>
    <row r="67" spans="1:32" s="8" customFormat="1" ht="37.15" customHeight="1" x14ac:dyDescent="0.2">
      <c r="A67" s="133" t="s">
        <v>193</v>
      </c>
      <c r="B67" s="134"/>
      <c r="C67" s="147" t="s">
        <v>194</v>
      </c>
      <c r="D67" s="139" t="s">
        <v>131</v>
      </c>
      <c r="E67" s="139"/>
      <c r="F67" s="139" t="s">
        <v>132</v>
      </c>
      <c r="G67" s="139"/>
      <c r="H67" s="139" t="s">
        <v>133</v>
      </c>
      <c r="I67" s="139"/>
      <c r="J67" s="139" t="s">
        <v>134</v>
      </c>
      <c r="K67" s="139"/>
      <c r="L67" s="139" t="s">
        <v>135</v>
      </c>
      <c r="M67" s="139"/>
      <c r="N67" s="139" t="s">
        <v>136</v>
      </c>
      <c r="O67" s="139"/>
      <c r="P67" s="139" t="s">
        <v>137</v>
      </c>
      <c r="Q67" s="139"/>
      <c r="R67" s="139" t="s">
        <v>138</v>
      </c>
      <c r="S67" s="139"/>
      <c r="T67" s="139" t="s">
        <v>139</v>
      </c>
      <c r="U67" s="139"/>
      <c r="V67" s="139" t="s">
        <v>140</v>
      </c>
      <c r="W67" s="139"/>
      <c r="X67" s="140" t="s">
        <v>141</v>
      </c>
      <c r="Y67" s="142"/>
      <c r="Z67" s="141"/>
      <c r="AA67" s="139" t="s">
        <v>142</v>
      </c>
      <c r="AB67" s="140"/>
    </row>
    <row r="68" spans="1:32" s="8" customFormat="1" ht="13.9" customHeight="1" x14ac:dyDescent="0.2">
      <c r="A68" s="135"/>
      <c r="B68" s="136"/>
      <c r="C68" s="148"/>
      <c r="D68" s="109" t="s">
        <v>47</v>
      </c>
      <c r="E68" s="109" t="s">
        <v>143</v>
      </c>
      <c r="F68" s="109" t="s">
        <v>49</v>
      </c>
      <c r="G68" s="109" t="s">
        <v>144</v>
      </c>
      <c r="H68" s="109" t="s">
        <v>48</v>
      </c>
      <c r="I68" s="109" t="s">
        <v>145</v>
      </c>
      <c r="J68" s="109" t="s">
        <v>48</v>
      </c>
      <c r="K68" s="109" t="s">
        <v>146</v>
      </c>
      <c r="L68" s="109" t="s">
        <v>48</v>
      </c>
      <c r="M68" s="109" t="s">
        <v>147</v>
      </c>
      <c r="N68" s="109" t="s">
        <v>48</v>
      </c>
      <c r="O68" s="109" t="s">
        <v>148</v>
      </c>
      <c r="P68" s="109" t="s">
        <v>48</v>
      </c>
      <c r="Q68" s="109" t="s">
        <v>149</v>
      </c>
      <c r="R68" s="109" t="s">
        <v>48</v>
      </c>
      <c r="S68" s="109" t="s">
        <v>150</v>
      </c>
      <c r="T68" s="109" t="s">
        <v>48</v>
      </c>
      <c r="U68" s="109" t="s">
        <v>151</v>
      </c>
      <c r="V68" s="109" t="s">
        <v>48</v>
      </c>
      <c r="W68" s="109" t="s">
        <v>152</v>
      </c>
      <c r="X68" s="109" t="s">
        <v>50</v>
      </c>
      <c r="Y68" s="109" t="s">
        <v>48</v>
      </c>
      <c r="Z68" s="109" t="s">
        <v>153</v>
      </c>
      <c r="AA68" s="109" t="s">
        <v>48</v>
      </c>
      <c r="AB68" s="110" t="s">
        <v>154</v>
      </c>
    </row>
    <row r="69" spans="1:32" s="20" customFormat="1" ht="34.15" customHeight="1" x14ac:dyDescent="0.2">
      <c r="A69" s="137"/>
      <c r="B69" s="138"/>
      <c r="C69" s="149"/>
      <c r="D69" s="80" t="s">
        <v>43</v>
      </c>
      <c r="E69" s="80" t="s">
        <v>42</v>
      </c>
      <c r="F69" s="80" t="s">
        <v>44</v>
      </c>
      <c r="G69" s="80" t="s">
        <v>45</v>
      </c>
      <c r="H69" s="80" t="s">
        <v>43</v>
      </c>
      <c r="I69" s="80" t="s">
        <v>42</v>
      </c>
      <c r="J69" s="80" t="s">
        <v>43</v>
      </c>
      <c r="K69" s="80" t="s">
        <v>42</v>
      </c>
      <c r="L69" s="80" t="s">
        <v>43</v>
      </c>
      <c r="M69" s="80" t="s">
        <v>42</v>
      </c>
      <c r="N69" s="80" t="s">
        <v>43</v>
      </c>
      <c r="O69" s="80" t="s">
        <v>42</v>
      </c>
      <c r="P69" s="80" t="s">
        <v>43</v>
      </c>
      <c r="Q69" s="80" t="s">
        <v>42</v>
      </c>
      <c r="R69" s="80" t="s">
        <v>43</v>
      </c>
      <c r="S69" s="80" t="s">
        <v>42</v>
      </c>
      <c r="T69" s="80" t="s">
        <v>43</v>
      </c>
      <c r="U69" s="80" t="s">
        <v>42</v>
      </c>
      <c r="V69" s="80" t="s">
        <v>43</v>
      </c>
      <c r="W69" s="80" t="s">
        <v>42</v>
      </c>
      <c r="X69" s="80" t="s">
        <v>1</v>
      </c>
      <c r="Y69" s="80" t="s">
        <v>43</v>
      </c>
      <c r="Z69" s="80" t="s">
        <v>42</v>
      </c>
      <c r="AA69" s="80" t="s">
        <v>43</v>
      </c>
      <c r="AB69" s="51" t="s">
        <v>42</v>
      </c>
    </row>
    <row r="70" spans="1:32" s="6" customFormat="1" x14ac:dyDescent="0.2">
      <c r="A70" s="55" t="s">
        <v>67</v>
      </c>
      <c r="B70" s="56" t="s">
        <v>3</v>
      </c>
      <c r="C70" s="27">
        <v>514345953</v>
      </c>
      <c r="D70" s="28">
        <v>250</v>
      </c>
      <c r="E70" s="28">
        <v>2191393</v>
      </c>
      <c r="F70" s="28">
        <v>198</v>
      </c>
      <c r="G70" s="28">
        <v>440586</v>
      </c>
      <c r="H70" s="28">
        <v>3512</v>
      </c>
      <c r="I70" s="28">
        <v>18378000</v>
      </c>
      <c r="J70" s="28">
        <v>6796</v>
      </c>
      <c r="K70" s="28">
        <v>20190412</v>
      </c>
      <c r="L70" s="28">
        <v>125</v>
      </c>
      <c r="M70" s="28">
        <v>92250</v>
      </c>
      <c r="N70" s="28">
        <v>61</v>
      </c>
      <c r="O70" s="29">
        <v>4401803</v>
      </c>
      <c r="P70" s="29">
        <v>679</v>
      </c>
      <c r="Q70" s="29">
        <v>14334680</v>
      </c>
      <c r="R70" s="29">
        <v>120094</v>
      </c>
      <c r="S70" s="29">
        <v>29339780</v>
      </c>
      <c r="T70" s="29">
        <v>94</v>
      </c>
      <c r="U70" s="29">
        <v>1515200</v>
      </c>
      <c r="V70" s="29">
        <v>53023</v>
      </c>
      <c r="W70" s="30">
        <v>44213446</v>
      </c>
      <c r="X70" s="30">
        <v>253744</v>
      </c>
      <c r="Y70" s="30">
        <v>391101</v>
      </c>
      <c r="Z70" s="29">
        <v>378698480</v>
      </c>
      <c r="AA70" s="29">
        <v>117</v>
      </c>
      <c r="AB70" s="29">
        <v>549923</v>
      </c>
      <c r="AD70" s="69"/>
      <c r="AE70" s="69"/>
      <c r="AF70" s="69"/>
    </row>
    <row r="71" spans="1:32" s="6" customFormat="1" x14ac:dyDescent="0.2">
      <c r="A71" s="8" t="s">
        <v>84</v>
      </c>
      <c r="B71" s="57" t="s">
        <v>85</v>
      </c>
      <c r="C71" s="31">
        <v>22334248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3">
        <v>0</v>
      </c>
      <c r="P71" s="33">
        <v>51</v>
      </c>
      <c r="Q71" s="33">
        <v>1480800</v>
      </c>
      <c r="R71" s="33">
        <v>0</v>
      </c>
      <c r="S71" s="33">
        <v>0</v>
      </c>
      <c r="T71" s="33">
        <v>8</v>
      </c>
      <c r="U71" s="33">
        <v>163200</v>
      </c>
      <c r="V71" s="33">
        <v>0</v>
      </c>
      <c r="W71" s="34">
        <v>0</v>
      </c>
      <c r="X71" s="34">
        <v>34611</v>
      </c>
      <c r="Y71" s="34">
        <v>72722</v>
      </c>
      <c r="Z71" s="33">
        <v>20690248</v>
      </c>
      <c r="AA71" s="33">
        <v>0</v>
      </c>
      <c r="AB71" s="33">
        <v>0</v>
      </c>
      <c r="AD71" s="69"/>
      <c r="AE71" s="69"/>
      <c r="AF71" s="69"/>
    </row>
    <row r="72" spans="1:32" s="6" customFormat="1" x14ac:dyDescent="0.2">
      <c r="A72" s="8" t="s">
        <v>86</v>
      </c>
      <c r="B72" s="57" t="s">
        <v>87</v>
      </c>
      <c r="C72" s="31">
        <v>106554675</v>
      </c>
      <c r="D72" s="32">
        <v>2</v>
      </c>
      <c r="E72" s="32">
        <v>2000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125</v>
      </c>
      <c r="M72" s="32">
        <v>92250</v>
      </c>
      <c r="N72" s="32">
        <v>15</v>
      </c>
      <c r="O72" s="33">
        <v>988925</v>
      </c>
      <c r="P72" s="33">
        <v>142</v>
      </c>
      <c r="Q72" s="33">
        <v>3090000</v>
      </c>
      <c r="R72" s="33">
        <v>0</v>
      </c>
      <c r="S72" s="33">
        <v>0</v>
      </c>
      <c r="T72" s="33">
        <v>0</v>
      </c>
      <c r="U72" s="33">
        <v>0</v>
      </c>
      <c r="V72" s="33">
        <v>2716</v>
      </c>
      <c r="W72" s="34">
        <v>2753500</v>
      </c>
      <c r="X72" s="34">
        <v>39428</v>
      </c>
      <c r="Y72" s="34">
        <v>39428</v>
      </c>
      <c r="Z72" s="33">
        <v>99628000</v>
      </c>
      <c r="AA72" s="33">
        <v>0</v>
      </c>
      <c r="AB72" s="33">
        <v>0</v>
      </c>
      <c r="AD72" s="69"/>
      <c r="AE72" s="69"/>
      <c r="AF72" s="69"/>
    </row>
    <row r="73" spans="1:32" s="6" customFormat="1" x14ac:dyDescent="0.2">
      <c r="A73" s="8" t="s">
        <v>195</v>
      </c>
      <c r="B73" s="57" t="s">
        <v>88</v>
      </c>
      <c r="C73" s="31">
        <v>30652800</v>
      </c>
      <c r="D73" s="32">
        <v>25</v>
      </c>
      <c r="E73" s="32">
        <v>240800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4">
        <v>0</v>
      </c>
      <c r="X73" s="34">
        <v>15206</v>
      </c>
      <c r="Y73" s="34">
        <v>39294</v>
      </c>
      <c r="Z73" s="33">
        <v>30412000</v>
      </c>
      <c r="AA73" s="33">
        <v>0</v>
      </c>
      <c r="AB73" s="33">
        <v>0</v>
      </c>
      <c r="AD73" s="69"/>
      <c r="AE73" s="69"/>
      <c r="AF73" s="69"/>
    </row>
    <row r="74" spans="1:32" s="6" customFormat="1" x14ac:dyDescent="0.2">
      <c r="A74" s="8" t="s">
        <v>196</v>
      </c>
      <c r="B74" s="57" t="s">
        <v>89</v>
      </c>
      <c r="C74" s="31">
        <v>131757980</v>
      </c>
      <c r="D74" s="32">
        <v>85</v>
      </c>
      <c r="E74" s="32">
        <v>1450600</v>
      </c>
      <c r="F74" s="32">
        <v>0</v>
      </c>
      <c r="G74" s="32">
        <v>0</v>
      </c>
      <c r="H74" s="32">
        <v>0</v>
      </c>
      <c r="I74" s="32">
        <v>0</v>
      </c>
      <c r="J74" s="32">
        <v>5742</v>
      </c>
      <c r="K74" s="32">
        <v>17288000</v>
      </c>
      <c r="L74" s="32">
        <v>0</v>
      </c>
      <c r="M74" s="32">
        <v>0</v>
      </c>
      <c r="N74" s="32">
        <v>0</v>
      </c>
      <c r="O74" s="33">
        <v>0</v>
      </c>
      <c r="P74" s="33">
        <v>118</v>
      </c>
      <c r="Q74" s="33">
        <v>3493980</v>
      </c>
      <c r="R74" s="33">
        <v>0</v>
      </c>
      <c r="S74" s="33">
        <v>0</v>
      </c>
      <c r="T74" s="33">
        <v>47</v>
      </c>
      <c r="U74" s="33">
        <v>479400</v>
      </c>
      <c r="V74" s="33">
        <v>13836</v>
      </c>
      <c r="W74" s="34">
        <v>40946000</v>
      </c>
      <c r="X74" s="34">
        <v>34130</v>
      </c>
      <c r="Y74" s="34">
        <v>34130</v>
      </c>
      <c r="Z74" s="33">
        <v>68100000</v>
      </c>
      <c r="AA74" s="33">
        <v>0</v>
      </c>
      <c r="AB74" s="33">
        <v>0</v>
      </c>
      <c r="AD74" s="69"/>
      <c r="AE74" s="69"/>
      <c r="AF74" s="69"/>
    </row>
    <row r="75" spans="1:32" s="6" customFormat="1" x14ac:dyDescent="0.2">
      <c r="A75" s="8" t="s">
        <v>90</v>
      </c>
      <c r="B75" s="57" t="s">
        <v>91</v>
      </c>
      <c r="C75" s="31">
        <v>55517563</v>
      </c>
      <c r="D75" s="32">
        <v>1</v>
      </c>
      <c r="E75" s="32">
        <v>2000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7</v>
      </c>
      <c r="O75" s="33">
        <v>1164342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4">
        <v>0</v>
      </c>
      <c r="X75" s="34">
        <v>69237</v>
      </c>
      <c r="Y75" s="34">
        <v>145413</v>
      </c>
      <c r="Z75" s="33">
        <v>54351221</v>
      </c>
      <c r="AA75" s="33">
        <v>0</v>
      </c>
      <c r="AB75" s="33">
        <v>0</v>
      </c>
      <c r="AD75" s="69"/>
      <c r="AE75" s="69"/>
      <c r="AF75" s="69"/>
    </row>
    <row r="76" spans="1:32" s="6" customFormat="1" x14ac:dyDescent="0.2">
      <c r="A76" s="8" t="s">
        <v>92</v>
      </c>
      <c r="B76" s="57" t="s">
        <v>93</v>
      </c>
      <c r="C76" s="31">
        <v>77119593</v>
      </c>
      <c r="D76" s="32">
        <v>8</v>
      </c>
      <c r="E76" s="32">
        <v>40000</v>
      </c>
      <c r="F76" s="32">
        <v>40</v>
      </c>
      <c r="G76" s="32">
        <v>191500</v>
      </c>
      <c r="H76" s="32">
        <v>0</v>
      </c>
      <c r="I76" s="32">
        <v>0</v>
      </c>
      <c r="J76" s="32">
        <v>713</v>
      </c>
      <c r="K76" s="32">
        <v>2029612</v>
      </c>
      <c r="L76" s="32">
        <v>0</v>
      </c>
      <c r="M76" s="32">
        <v>0</v>
      </c>
      <c r="N76" s="32">
        <v>12</v>
      </c>
      <c r="O76" s="33">
        <v>185045</v>
      </c>
      <c r="P76" s="33">
        <v>78</v>
      </c>
      <c r="Q76" s="33">
        <v>780000</v>
      </c>
      <c r="R76" s="33">
        <v>115060</v>
      </c>
      <c r="S76" s="33">
        <v>27307490</v>
      </c>
      <c r="T76" s="33">
        <v>22</v>
      </c>
      <c r="U76" s="33">
        <v>692000</v>
      </c>
      <c r="V76" s="33">
        <v>36471</v>
      </c>
      <c r="W76" s="34">
        <v>513946</v>
      </c>
      <c r="X76" s="34">
        <v>17577</v>
      </c>
      <c r="Y76" s="34">
        <v>0</v>
      </c>
      <c r="Z76" s="33">
        <v>45380000</v>
      </c>
      <c r="AA76" s="33">
        <v>0</v>
      </c>
      <c r="AB76" s="33">
        <v>0</v>
      </c>
      <c r="AD76" s="69"/>
      <c r="AF76" s="69"/>
    </row>
    <row r="77" spans="1:32" x14ac:dyDescent="0.2">
      <c r="A77" s="11" t="s">
        <v>51</v>
      </c>
      <c r="B77" s="57" t="s">
        <v>4</v>
      </c>
      <c r="C77" s="35">
        <v>2697100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29</v>
      </c>
      <c r="K77" s="36">
        <v>48100</v>
      </c>
      <c r="L77" s="36">
        <v>0</v>
      </c>
      <c r="M77" s="36">
        <v>0</v>
      </c>
      <c r="N77" s="36">
        <v>3</v>
      </c>
      <c r="O77" s="37">
        <v>300000</v>
      </c>
      <c r="P77" s="37">
        <v>16</v>
      </c>
      <c r="Q77" s="37">
        <v>255000</v>
      </c>
      <c r="R77" s="37">
        <v>0</v>
      </c>
      <c r="S77" s="37">
        <v>0</v>
      </c>
      <c r="T77" s="37">
        <v>10</v>
      </c>
      <c r="U77" s="37">
        <v>110000</v>
      </c>
      <c r="V77" s="37">
        <v>0</v>
      </c>
      <c r="W77" s="38">
        <v>0</v>
      </c>
      <c r="X77" s="38">
        <v>1984</v>
      </c>
      <c r="Y77" s="38">
        <v>1984</v>
      </c>
      <c r="Z77" s="37">
        <v>1984000</v>
      </c>
      <c r="AA77" s="37">
        <v>0</v>
      </c>
      <c r="AB77" s="37">
        <v>0</v>
      </c>
      <c r="AD77" s="70"/>
      <c r="AE77" s="70"/>
      <c r="AF77" s="70"/>
    </row>
    <row r="78" spans="1:32" x14ac:dyDescent="0.2">
      <c r="A78" s="11" t="s">
        <v>52</v>
      </c>
      <c r="B78" s="57" t="s">
        <v>5</v>
      </c>
      <c r="C78" s="35">
        <v>4689500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35</v>
      </c>
      <c r="K78" s="36">
        <v>247500</v>
      </c>
      <c r="L78" s="36">
        <v>0</v>
      </c>
      <c r="M78" s="36">
        <v>0</v>
      </c>
      <c r="N78" s="36">
        <v>0</v>
      </c>
      <c r="O78" s="37">
        <v>0</v>
      </c>
      <c r="P78" s="37">
        <v>23</v>
      </c>
      <c r="Q78" s="37">
        <v>480000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  <c r="X78" s="38">
        <v>2697</v>
      </c>
      <c r="Y78" s="38">
        <v>2697</v>
      </c>
      <c r="Z78" s="37">
        <v>3962000</v>
      </c>
      <c r="AA78" s="37">
        <v>0</v>
      </c>
      <c r="AB78" s="37">
        <v>0</v>
      </c>
      <c r="AD78" s="70"/>
      <c r="AE78" s="70"/>
      <c r="AF78" s="70"/>
    </row>
    <row r="79" spans="1:32" x14ac:dyDescent="0.2">
      <c r="A79" s="11" t="s">
        <v>53</v>
      </c>
      <c r="B79" s="57" t="s">
        <v>6</v>
      </c>
      <c r="C79" s="35">
        <v>6449987</v>
      </c>
      <c r="D79" s="36">
        <v>2</v>
      </c>
      <c r="E79" s="36">
        <v>10000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7">
        <v>0</v>
      </c>
      <c r="P79" s="37">
        <v>32</v>
      </c>
      <c r="Q79" s="37">
        <v>670000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8">
        <v>0</v>
      </c>
      <c r="X79" s="38">
        <v>4370</v>
      </c>
      <c r="Y79" s="38">
        <v>7928</v>
      </c>
      <c r="Z79" s="37">
        <v>5769987</v>
      </c>
      <c r="AA79" s="37">
        <v>0</v>
      </c>
      <c r="AB79" s="37">
        <v>0</v>
      </c>
      <c r="AD79" s="70"/>
      <c r="AE79" s="70"/>
      <c r="AF79" s="70"/>
    </row>
    <row r="80" spans="1:32" x14ac:dyDescent="0.2">
      <c r="A80" s="11" t="s">
        <v>54</v>
      </c>
      <c r="B80" s="57" t="s">
        <v>7</v>
      </c>
      <c r="C80" s="35">
        <v>10759000</v>
      </c>
      <c r="D80" s="36">
        <v>40</v>
      </c>
      <c r="E80" s="36">
        <v>80000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5</v>
      </c>
      <c r="O80" s="37">
        <v>150000</v>
      </c>
      <c r="P80" s="37">
        <v>38</v>
      </c>
      <c r="Q80" s="37">
        <v>760000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8">
        <v>0</v>
      </c>
      <c r="X80" s="38">
        <v>9769</v>
      </c>
      <c r="Y80" s="38">
        <v>9769</v>
      </c>
      <c r="Z80" s="37">
        <v>9769000</v>
      </c>
      <c r="AA80" s="37">
        <v>0</v>
      </c>
      <c r="AB80" s="37">
        <v>0</v>
      </c>
      <c r="AD80" s="70"/>
      <c r="AE80" s="70"/>
      <c r="AF80" s="70"/>
    </row>
    <row r="81" spans="1:32" x14ac:dyDescent="0.2">
      <c r="A81" s="11" t="s">
        <v>55</v>
      </c>
      <c r="B81" s="57" t="s">
        <v>8</v>
      </c>
      <c r="C81" s="35">
        <v>5293685</v>
      </c>
      <c r="D81" s="36">
        <v>3</v>
      </c>
      <c r="E81" s="36">
        <v>30000</v>
      </c>
      <c r="F81" s="36">
        <v>2</v>
      </c>
      <c r="G81" s="36">
        <v>30000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7</v>
      </c>
      <c r="O81" s="37">
        <v>688995</v>
      </c>
      <c r="P81" s="37">
        <v>28</v>
      </c>
      <c r="Q81" s="37">
        <v>835000</v>
      </c>
      <c r="R81" s="37">
        <v>4610</v>
      </c>
      <c r="S81" s="37">
        <v>1834290</v>
      </c>
      <c r="T81" s="37">
        <v>0</v>
      </c>
      <c r="U81" s="37">
        <v>0</v>
      </c>
      <c r="V81" s="37">
        <v>0</v>
      </c>
      <c r="W81" s="38">
        <v>0</v>
      </c>
      <c r="X81" s="38">
        <v>2909</v>
      </c>
      <c r="Y81" s="38">
        <v>2909</v>
      </c>
      <c r="Z81" s="37">
        <v>1875400</v>
      </c>
      <c r="AA81" s="37">
        <v>0</v>
      </c>
      <c r="AB81" s="37">
        <v>0</v>
      </c>
      <c r="AE81" s="70"/>
      <c r="AF81" s="70"/>
    </row>
    <row r="82" spans="1:32" x14ac:dyDescent="0.2">
      <c r="A82" s="11" t="s">
        <v>56</v>
      </c>
      <c r="B82" s="57" t="s">
        <v>9</v>
      </c>
      <c r="C82" s="35">
        <v>783035</v>
      </c>
      <c r="D82" s="36">
        <v>13</v>
      </c>
      <c r="E82" s="36">
        <v>65000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4</v>
      </c>
      <c r="O82" s="37">
        <v>396096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8">
        <v>0</v>
      </c>
      <c r="X82" s="38">
        <v>694</v>
      </c>
      <c r="Y82" s="38">
        <v>1213</v>
      </c>
      <c r="Z82" s="37">
        <v>321939</v>
      </c>
      <c r="AA82" s="37">
        <v>0</v>
      </c>
      <c r="AB82" s="37">
        <v>0</v>
      </c>
      <c r="AD82" s="70"/>
      <c r="AE82" s="70"/>
      <c r="AF82" s="70"/>
    </row>
    <row r="83" spans="1:32" x14ac:dyDescent="0.2">
      <c r="A83" s="11" t="s">
        <v>57</v>
      </c>
      <c r="B83" s="57" t="s">
        <v>10</v>
      </c>
      <c r="C83" s="35">
        <v>1896000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7">
        <v>0</v>
      </c>
      <c r="P83" s="37">
        <v>24</v>
      </c>
      <c r="Q83" s="37">
        <v>244000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8">
        <v>0</v>
      </c>
      <c r="X83" s="38">
        <v>1652</v>
      </c>
      <c r="Y83" s="38">
        <v>1652</v>
      </c>
      <c r="Z83" s="37">
        <v>1652000</v>
      </c>
      <c r="AA83" s="37">
        <v>0</v>
      </c>
      <c r="AB83" s="37">
        <v>0</v>
      </c>
      <c r="AD83" s="70"/>
      <c r="AE83" s="70"/>
      <c r="AF83" s="70"/>
    </row>
    <row r="84" spans="1:32" x14ac:dyDescent="0.2">
      <c r="A84" s="11" t="s">
        <v>58</v>
      </c>
      <c r="B84" s="57" t="s">
        <v>11</v>
      </c>
      <c r="C84" s="35">
        <v>10179800</v>
      </c>
      <c r="D84" s="36">
        <v>11</v>
      </c>
      <c r="E84" s="36">
        <v>55000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3</v>
      </c>
      <c r="O84" s="37">
        <v>90000</v>
      </c>
      <c r="P84" s="37">
        <v>36</v>
      </c>
      <c r="Q84" s="37">
        <v>298000</v>
      </c>
      <c r="R84" s="37">
        <v>0</v>
      </c>
      <c r="S84" s="37">
        <v>0</v>
      </c>
      <c r="T84" s="37">
        <v>4</v>
      </c>
      <c r="U84" s="37">
        <v>40000</v>
      </c>
      <c r="V84" s="37">
        <v>0</v>
      </c>
      <c r="W84" s="38">
        <v>0</v>
      </c>
      <c r="X84" s="38">
        <v>7820</v>
      </c>
      <c r="Y84" s="38">
        <v>15942</v>
      </c>
      <c r="Z84" s="37">
        <v>9696800</v>
      </c>
      <c r="AA84" s="37">
        <v>0</v>
      </c>
      <c r="AB84" s="37">
        <v>0</v>
      </c>
    </row>
    <row r="85" spans="1:32" x14ac:dyDescent="0.2">
      <c r="A85" s="11" t="s">
        <v>59</v>
      </c>
      <c r="B85" s="57" t="s">
        <v>12</v>
      </c>
      <c r="C85" s="35">
        <v>847400</v>
      </c>
      <c r="D85" s="36">
        <v>11</v>
      </c>
      <c r="E85" s="36">
        <v>55000</v>
      </c>
      <c r="F85" s="36">
        <v>0</v>
      </c>
      <c r="G85" s="36">
        <v>0</v>
      </c>
      <c r="H85" s="36">
        <v>0</v>
      </c>
      <c r="I85" s="36">
        <v>0</v>
      </c>
      <c r="J85" s="36">
        <v>133</v>
      </c>
      <c r="K85" s="36">
        <v>324400</v>
      </c>
      <c r="L85" s="36">
        <v>0</v>
      </c>
      <c r="M85" s="36">
        <v>0</v>
      </c>
      <c r="N85" s="36">
        <v>3</v>
      </c>
      <c r="O85" s="37">
        <v>296000</v>
      </c>
      <c r="P85" s="37">
        <v>8</v>
      </c>
      <c r="Q85" s="37">
        <v>172000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8">
        <v>0</v>
      </c>
      <c r="X85" s="38">
        <v>0</v>
      </c>
      <c r="Y85" s="38">
        <v>0</v>
      </c>
      <c r="Z85" s="37">
        <v>0</v>
      </c>
      <c r="AA85" s="37">
        <v>0</v>
      </c>
      <c r="AB85" s="37">
        <v>0</v>
      </c>
      <c r="AD85" s="70"/>
      <c r="AE85" s="70"/>
      <c r="AF85" s="70"/>
    </row>
    <row r="86" spans="1:32" x14ac:dyDescent="0.2">
      <c r="A86" s="11" t="s">
        <v>60</v>
      </c>
      <c r="B86" s="57" t="s">
        <v>13</v>
      </c>
      <c r="C86" s="35">
        <v>5601373</v>
      </c>
      <c r="D86" s="36">
        <v>11</v>
      </c>
      <c r="E86" s="36">
        <v>55000</v>
      </c>
      <c r="F86" s="36">
        <v>0</v>
      </c>
      <c r="G86" s="36">
        <v>0</v>
      </c>
      <c r="H86" s="36">
        <v>0</v>
      </c>
      <c r="I86" s="36">
        <v>0</v>
      </c>
      <c r="J86" s="36">
        <v>63</v>
      </c>
      <c r="K86" s="36">
        <v>68300</v>
      </c>
      <c r="L86" s="36">
        <v>0</v>
      </c>
      <c r="M86" s="36">
        <v>0</v>
      </c>
      <c r="N86" s="36">
        <v>1</v>
      </c>
      <c r="O86" s="36">
        <v>42600</v>
      </c>
      <c r="P86" s="37">
        <v>30</v>
      </c>
      <c r="Q86" s="37">
        <v>550000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8">
        <v>0</v>
      </c>
      <c r="X86" s="38">
        <v>5696</v>
      </c>
      <c r="Y86" s="38">
        <v>5696</v>
      </c>
      <c r="Z86" s="37">
        <v>4557400</v>
      </c>
      <c r="AA86" s="37">
        <v>20</v>
      </c>
      <c r="AB86" s="37">
        <v>328073</v>
      </c>
    </row>
    <row r="87" spans="1:32" x14ac:dyDescent="0.2">
      <c r="A87" s="11" t="s">
        <v>61</v>
      </c>
      <c r="B87" s="57" t="s">
        <v>14</v>
      </c>
      <c r="C87" s="36">
        <v>10000</v>
      </c>
      <c r="D87" s="36">
        <v>1</v>
      </c>
      <c r="E87" s="36">
        <v>10000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8">
        <v>0</v>
      </c>
      <c r="X87" s="38">
        <v>0</v>
      </c>
      <c r="Y87" s="38">
        <v>0</v>
      </c>
      <c r="Z87" s="37">
        <v>0</v>
      </c>
      <c r="AA87" s="37">
        <v>0</v>
      </c>
      <c r="AB87" s="37">
        <v>0</v>
      </c>
      <c r="AD87" s="70"/>
      <c r="AE87" s="70"/>
      <c r="AF87" s="70"/>
    </row>
    <row r="88" spans="1:32" x14ac:dyDescent="0.2">
      <c r="A88" s="11" t="s">
        <v>62</v>
      </c>
      <c r="B88" s="57" t="s">
        <v>15</v>
      </c>
      <c r="C88" s="35">
        <v>16443500</v>
      </c>
      <c r="D88" s="36">
        <v>0</v>
      </c>
      <c r="E88" s="36">
        <v>0</v>
      </c>
      <c r="F88" s="36">
        <v>0</v>
      </c>
      <c r="G88" s="36">
        <v>0</v>
      </c>
      <c r="H88" s="36">
        <v>2220</v>
      </c>
      <c r="I88" s="36">
        <v>5300000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7">
        <v>0</v>
      </c>
      <c r="P88" s="37">
        <v>30</v>
      </c>
      <c r="Q88" s="37">
        <v>750000</v>
      </c>
      <c r="R88" s="37">
        <v>0</v>
      </c>
      <c r="S88" s="37">
        <v>0</v>
      </c>
      <c r="T88" s="37">
        <v>3</v>
      </c>
      <c r="U88" s="37">
        <v>30600</v>
      </c>
      <c r="V88" s="37">
        <v>0</v>
      </c>
      <c r="W88" s="38">
        <v>0</v>
      </c>
      <c r="X88" s="38">
        <v>2135</v>
      </c>
      <c r="Y88" s="38">
        <v>4035</v>
      </c>
      <c r="Z88" s="37">
        <v>10362900</v>
      </c>
      <c r="AA88" s="37">
        <v>0</v>
      </c>
      <c r="AB88" s="37">
        <v>0</v>
      </c>
      <c r="AD88" s="70"/>
      <c r="AE88" s="70"/>
      <c r="AF88" s="70"/>
    </row>
    <row r="89" spans="1:32" x14ac:dyDescent="0.2">
      <c r="A89" s="11" t="s">
        <v>63</v>
      </c>
      <c r="B89" s="57" t="s">
        <v>16</v>
      </c>
      <c r="C89" s="35">
        <v>15040286</v>
      </c>
      <c r="D89" s="36">
        <v>1</v>
      </c>
      <c r="E89" s="36">
        <v>20000</v>
      </c>
      <c r="F89" s="36">
        <v>156</v>
      </c>
      <c r="G89" s="36">
        <v>219086</v>
      </c>
      <c r="H89" s="36">
        <v>1292</v>
      </c>
      <c r="I89" s="36">
        <v>13078000</v>
      </c>
      <c r="J89" s="36">
        <v>81</v>
      </c>
      <c r="K89" s="36">
        <v>184500</v>
      </c>
      <c r="L89" s="36">
        <v>0</v>
      </c>
      <c r="M89" s="36">
        <v>0</v>
      </c>
      <c r="N89" s="36">
        <v>1</v>
      </c>
      <c r="O89" s="37">
        <v>99800</v>
      </c>
      <c r="P89" s="37">
        <v>13</v>
      </c>
      <c r="Q89" s="37">
        <v>388900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8">
        <v>0</v>
      </c>
      <c r="X89" s="38">
        <v>1438</v>
      </c>
      <c r="Y89" s="38">
        <v>1473</v>
      </c>
      <c r="Z89" s="37">
        <v>1050000</v>
      </c>
      <c r="AA89" s="37">
        <v>0</v>
      </c>
      <c r="AB89" s="37">
        <v>0</v>
      </c>
      <c r="AD89" s="70"/>
      <c r="AE89" s="70"/>
      <c r="AF89" s="70"/>
    </row>
    <row r="90" spans="1:32" x14ac:dyDescent="0.2">
      <c r="A90" s="11" t="s">
        <v>64</v>
      </c>
      <c r="B90" s="57" t="s">
        <v>17</v>
      </c>
      <c r="C90" s="35">
        <v>7968435</v>
      </c>
      <c r="D90" s="36">
        <v>1</v>
      </c>
      <c r="E90" s="36">
        <v>6000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7">
        <v>0</v>
      </c>
      <c r="P90" s="37">
        <v>12</v>
      </c>
      <c r="Q90" s="37">
        <v>87000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8">
        <v>0</v>
      </c>
      <c r="X90" s="38">
        <v>1904</v>
      </c>
      <c r="Y90" s="38">
        <v>4329</v>
      </c>
      <c r="Z90" s="37">
        <v>7653585</v>
      </c>
      <c r="AA90" s="37">
        <v>97</v>
      </c>
      <c r="AB90" s="37">
        <v>221850</v>
      </c>
      <c r="AF90" s="70"/>
    </row>
    <row r="91" spans="1:32" x14ac:dyDescent="0.2">
      <c r="A91" s="11" t="s">
        <v>65</v>
      </c>
      <c r="B91" s="57" t="s">
        <v>18</v>
      </c>
      <c r="C91" s="36">
        <v>1267000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7">
        <v>0</v>
      </c>
      <c r="P91" s="37">
        <v>0</v>
      </c>
      <c r="Q91" s="37">
        <v>0</v>
      </c>
      <c r="R91" s="36">
        <v>424</v>
      </c>
      <c r="S91" s="36">
        <v>198000</v>
      </c>
      <c r="T91" s="37">
        <v>0</v>
      </c>
      <c r="U91" s="37">
        <v>0</v>
      </c>
      <c r="V91" s="37">
        <v>0</v>
      </c>
      <c r="W91" s="38">
        <v>0</v>
      </c>
      <c r="X91" s="38">
        <v>343</v>
      </c>
      <c r="Y91" s="38">
        <v>343</v>
      </c>
      <c r="Z91" s="37">
        <v>1069000</v>
      </c>
      <c r="AA91" s="37">
        <v>0</v>
      </c>
      <c r="AB91" s="37">
        <v>0</v>
      </c>
    </row>
    <row r="92" spans="1:32" x14ac:dyDescent="0.2">
      <c r="A92" s="12" t="s">
        <v>66</v>
      </c>
      <c r="B92" s="58" t="s">
        <v>19</v>
      </c>
      <c r="C92" s="39">
        <v>482993</v>
      </c>
      <c r="D92" s="39">
        <v>35</v>
      </c>
      <c r="E92" s="39">
        <v>69993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1">
        <v>0</v>
      </c>
      <c r="X92" s="41">
        <v>144</v>
      </c>
      <c r="Y92" s="41">
        <v>144</v>
      </c>
      <c r="Z92" s="40">
        <v>413000</v>
      </c>
      <c r="AA92" s="40">
        <v>0</v>
      </c>
      <c r="AB92" s="40">
        <v>0</v>
      </c>
    </row>
    <row r="93" spans="1:32" x14ac:dyDescent="0.2">
      <c r="A93" s="59" t="s">
        <v>181</v>
      </c>
    </row>
    <row r="94" spans="1:32" x14ac:dyDescent="0.2">
      <c r="A94" t="s">
        <v>0</v>
      </c>
    </row>
    <row r="96" spans="1:32" s="60" customFormat="1" ht="20.45" customHeight="1" x14ac:dyDescent="0.2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  <c r="Q96" s="132"/>
      <c r="R96" s="132"/>
    </row>
    <row r="97" spans="1:28" s="66" customFormat="1" ht="19.5" x14ac:dyDescent="0.2">
      <c r="A97" s="64" t="s">
        <v>77</v>
      </c>
    </row>
    <row r="98" spans="1:28" s="8" customFormat="1" ht="37.15" customHeight="1" x14ac:dyDescent="0.2">
      <c r="A98" s="133" t="s">
        <v>193</v>
      </c>
      <c r="B98" s="134"/>
      <c r="C98" s="147" t="s">
        <v>194</v>
      </c>
      <c r="D98" s="139" t="s">
        <v>131</v>
      </c>
      <c r="E98" s="139"/>
      <c r="F98" s="139" t="s">
        <v>132</v>
      </c>
      <c r="G98" s="139"/>
      <c r="H98" s="139" t="s">
        <v>133</v>
      </c>
      <c r="I98" s="139"/>
      <c r="J98" s="139" t="s">
        <v>134</v>
      </c>
      <c r="K98" s="139"/>
      <c r="L98" s="139" t="s">
        <v>135</v>
      </c>
      <c r="M98" s="139"/>
      <c r="N98" s="139" t="s">
        <v>136</v>
      </c>
      <c r="O98" s="139"/>
      <c r="P98" s="139" t="s">
        <v>137</v>
      </c>
      <c r="Q98" s="139"/>
      <c r="R98" s="139" t="s">
        <v>138</v>
      </c>
      <c r="S98" s="139"/>
      <c r="T98" s="139" t="s">
        <v>139</v>
      </c>
      <c r="U98" s="139"/>
      <c r="V98" s="139" t="s">
        <v>140</v>
      </c>
      <c r="W98" s="139"/>
      <c r="X98" s="140" t="s">
        <v>141</v>
      </c>
      <c r="Y98" s="142"/>
      <c r="Z98" s="141"/>
      <c r="AA98" s="139" t="s">
        <v>142</v>
      </c>
      <c r="AB98" s="140"/>
    </row>
    <row r="99" spans="1:28" s="8" customFormat="1" ht="13.9" customHeight="1" x14ac:dyDescent="0.2">
      <c r="A99" s="135"/>
      <c r="B99" s="136"/>
      <c r="C99" s="148"/>
      <c r="D99" s="109" t="s">
        <v>47</v>
      </c>
      <c r="E99" s="109" t="s">
        <v>143</v>
      </c>
      <c r="F99" s="109" t="s">
        <v>49</v>
      </c>
      <c r="G99" s="109" t="s">
        <v>144</v>
      </c>
      <c r="H99" s="109" t="s">
        <v>48</v>
      </c>
      <c r="I99" s="109" t="s">
        <v>145</v>
      </c>
      <c r="J99" s="109" t="s">
        <v>48</v>
      </c>
      <c r="K99" s="109" t="s">
        <v>146</v>
      </c>
      <c r="L99" s="109" t="s">
        <v>48</v>
      </c>
      <c r="M99" s="109" t="s">
        <v>147</v>
      </c>
      <c r="N99" s="115" t="s">
        <v>50</v>
      </c>
      <c r="O99" s="109" t="s">
        <v>148</v>
      </c>
      <c r="P99" s="109" t="s">
        <v>48</v>
      </c>
      <c r="Q99" s="109" t="s">
        <v>149</v>
      </c>
      <c r="R99" s="109" t="s">
        <v>48</v>
      </c>
      <c r="S99" s="109" t="s">
        <v>150</v>
      </c>
      <c r="T99" s="109" t="s">
        <v>48</v>
      </c>
      <c r="U99" s="109" t="s">
        <v>151</v>
      </c>
      <c r="V99" s="109" t="s">
        <v>48</v>
      </c>
      <c r="W99" s="109" t="s">
        <v>152</v>
      </c>
      <c r="X99" s="109" t="s">
        <v>50</v>
      </c>
      <c r="Y99" s="109" t="s">
        <v>48</v>
      </c>
      <c r="Z99" s="109" t="s">
        <v>153</v>
      </c>
      <c r="AA99" s="109" t="s">
        <v>48</v>
      </c>
      <c r="AB99" s="110" t="s">
        <v>154</v>
      </c>
    </row>
    <row r="100" spans="1:28" s="20" customFormat="1" ht="34.15" customHeight="1" x14ac:dyDescent="0.2">
      <c r="A100" s="137"/>
      <c r="B100" s="138"/>
      <c r="C100" s="149"/>
      <c r="D100" s="80" t="s">
        <v>43</v>
      </c>
      <c r="E100" s="80" t="s">
        <v>42</v>
      </c>
      <c r="F100" s="80" t="s">
        <v>44</v>
      </c>
      <c r="G100" s="80" t="s">
        <v>45</v>
      </c>
      <c r="H100" s="80" t="s">
        <v>43</v>
      </c>
      <c r="I100" s="80" t="s">
        <v>42</v>
      </c>
      <c r="J100" s="80" t="s">
        <v>43</v>
      </c>
      <c r="K100" s="80" t="s">
        <v>42</v>
      </c>
      <c r="L100" s="80" t="s">
        <v>43</v>
      </c>
      <c r="M100" s="80" t="s">
        <v>42</v>
      </c>
      <c r="N100" s="80" t="s">
        <v>43</v>
      </c>
      <c r="O100" s="80" t="s">
        <v>42</v>
      </c>
      <c r="P100" s="80" t="s">
        <v>43</v>
      </c>
      <c r="Q100" s="80" t="s">
        <v>42</v>
      </c>
      <c r="R100" s="80" t="s">
        <v>43</v>
      </c>
      <c r="S100" s="80" t="s">
        <v>42</v>
      </c>
      <c r="T100" s="80" t="s">
        <v>43</v>
      </c>
      <c r="U100" s="80" t="s">
        <v>42</v>
      </c>
      <c r="V100" s="80" t="s">
        <v>43</v>
      </c>
      <c r="W100" s="80" t="s">
        <v>42</v>
      </c>
      <c r="X100" s="80" t="s">
        <v>1</v>
      </c>
      <c r="Y100" s="80" t="s">
        <v>43</v>
      </c>
      <c r="Z100" s="80" t="s">
        <v>42</v>
      </c>
      <c r="AA100" s="80" t="s">
        <v>43</v>
      </c>
      <c r="AB100" s="51" t="s">
        <v>42</v>
      </c>
    </row>
    <row r="101" spans="1:28" s="6" customFormat="1" x14ac:dyDescent="0.2">
      <c r="A101" s="55" t="s">
        <v>67</v>
      </c>
      <c r="B101" s="56" t="s">
        <v>3</v>
      </c>
      <c r="C101" s="27">
        <v>75439841</v>
      </c>
      <c r="D101" s="28">
        <v>293</v>
      </c>
      <c r="E101" s="28">
        <v>2300800</v>
      </c>
      <c r="F101" s="28">
        <v>51</v>
      </c>
      <c r="G101" s="28">
        <v>244000</v>
      </c>
      <c r="H101" s="28">
        <v>11</v>
      </c>
      <c r="I101" s="28">
        <v>107985</v>
      </c>
      <c r="J101" s="28">
        <v>7167</v>
      </c>
      <c r="K101" s="28">
        <v>20634012</v>
      </c>
      <c r="L101" s="28">
        <v>95</v>
      </c>
      <c r="M101" s="28">
        <v>71250</v>
      </c>
      <c r="N101" s="28">
        <v>50</v>
      </c>
      <c r="O101" s="29">
        <v>2630653</v>
      </c>
      <c r="P101" s="29">
        <v>725</v>
      </c>
      <c r="Q101" s="29">
        <v>15149595</v>
      </c>
      <c r="R101" s="29">
        <v>128038</v>
      </c>
      <c r="S101" s="29">
        <v>30196500</v>
      </c>
      <c r="T101" s="29">
        <v>102</v>
      </c>
      <c r="U101" s="29">
        <v>1604600</v>
      </c>
      <c r="V101" s="29">
        <v>27410</v>
      </c>
      <c r="W101" s="30">
        <v>1682525</v>
      </c>
      <c r="X101" s="30">
        <v>0</v>
      </c>
      <c r="Y101" s="30">
        <v>0</v>
      </c>
      <c r="Z101" s="29">
        <v>0</v>
      </c>
      <c r="AA101" s="29">
        <v>203</v>
      </c>
      <c r="AB101" s="29">
        <v>877921</v>
      </c>
    </row>
    <row r="102" spans="1:28" s="6" customFormat="1" x14ac:dyDescent="0.2">
      <c r="A102" s="8" t="s">
        <v>84</v>
      </c>
      <c r="B102" s="57" t="s">
        <v>85</v>
      </c>
      <c r="C102" s="31">
        <v>1815000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3">
        <v>0</v>
      </c>
      <c r="P102" s="33">
        <v>52</v>
      </c>
      <c r="Q102" s="33">
        <v>1407000</v>
      </c>
      <c r="R102" s="33">
        <v>0</v>
      </c>
      <c r="S102" s="33">
        <v>0</v>
      </c>
      <c r="T102" s="33">
        <v>20</v>
      </c>
      <c r="U102" s="33">
        <v>408000</v>
      </c>
      <c r="V102" s="33">
        <v>0</v>
      </c>
      <c r="W102" s="34">
        <v>0</v>
      </c>
      <c r="X102" s="34">
        <v>0</v>
      </c>
      <c r="Y102" s="34">
        <v>0</v>
      </c>
      <c r="Z102" s="33">
        <v>0</v>
      </c>
      <c r="AA102" s="33">
        <v>0</v>
      </c>
      <c r="AB102" s="33">
        <v>0</v>
      </c>
    </row>
    <row r="103" spans="1:28" s="6" customFormat="1" x14ac:dyDescent="0.2">
      <c r="A103" s="8" t="s">
        <v>86</v>
      </c>
      <c r="B103" s="57" t="s">
        <v>87</v>
      </c>
      <c r="C103" s="31">
        <v>5023025</v>
      </c>
      <c r="D103" s="32">
        <v>1</v>
      </c>
      <c r="E103" s="32">
        <v>1000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95</v>
      </c>
      <c r="M103" s="32">
        <v>71250</v>
      </c>
      <c r="N103" s="32">
        <v>10</v>
      </c>
      <c r="O103" s="33">
        <v>721775</v>
      </c>
      <c r="P103" s="33">
        <v>135</v>
      </c>
      <c r="Q103" s="33">
        <v>2977000</v>
      </c>
      <c r="R103" s="33">
        <v>0</v>
      </c>
      <c r="S103" s="33">
        <v>0</v>
      </c>
      <c r="T103" s="33">
        <v>0</v>
      </c>
      <c r="U103" s="33">
        <v>0</v>
      </c>
      <c r="V103" s="33">
        <v>1292</v>
      </c>
      <c r="W103" s="34">
        <v>1252000</v>
      </c>
      <c r="X103" s="34">
        <v>0</v>
      </c>
      <c r="Y103" s="34">
        <v>0</v>
      </c>
      <c r="Z103" s="33">
        <v>0</v>
      </c>
      <c r="AA103" s="33">
        <v>0</v>
      </c>
      <c r="AB103" s="33">
        <v>0</v>
      </c>
    </row>
    <row r="104" spans="1:28" s="6" customFormat="1" x14ac:dyDescent="0.2">
      <c r="A104" s="8" t="s">
        <v>195</v>
      </c>
      <c r="B104" s="57" t="s">
        <v>88</v>
      </c>
      <c r="C104" s="31">
        <v>99200</v>
      </c>
      <c r="D104" s="32">
        <v>10</v>
      </c>
      <c r="E104" s="32">
        <v>99200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4">
        <v>0</v>
      </c>
      <c r="X104" s="34">
        <v>0</v>
      </c>
      <c r="Y104" s="34">
        <v>0</v>
      </c>
      <c r="Z104" s="33">
        <v>0</v>
      </c>
      <c r="AA104" s="33">
        <v>0</v>
      </c>
      <c r="AB104" s="33">
        <v>0</v>
      </c>
    </row>
    <row r="105" spans="1:28" s="6" customFormat="1" x14ac:dyDescent="0.2">
      <c r="A105" s="8" t="s">
        <v>196</v>
      </c>
      <c r="B105" s="57" t="s">
        <v>89</v>
      </c>
      <c r="C105" s="31">
        <v>23601395</v>
      </c>
      <c r="D105" s="32">
        <v>84</v>
      </c>
      <c r="E105" s="32">
        <v>1381600</v>
      </c>
      <c r="F105" s="32">
        <v>0</v>
      </c>
      <c r="G105" s="32">
        <v>0</v>
      </c>
      <c r="H105" s="32">
        <v>0</v>
      </c>
      <c r="I105" s="32">
        <v>0</v>
      </c>
      <c r="J105" s="32">
        <v>5867</v>
      </c>
      <c r="K105" s="32">
        <v>17692500</v>
      </c>
      <c r="L105" s="32">
        <v>0</v>
      </c>
      <c r="M105" s="32">
        <v>0</v>
      </c>
      <c r="N105" s="32">
        <v>0</v>
      </c>
      <c r="O105" s="33">
        <v>0</v>
      </c>
      <c r="P105" s="33">
        <v>139</v>
      </c>
      <c r="Q105" s="33">
        <v>4123495</v>
      </c>
      <c r="R105" s="33">
        <v>0</v>
      </c>
      <c r="S105" s="33">
        <v>0</v>
      </c>
      <c r="T105" s="33">
        <v>39</v>
      </c>
      <c r="U105" s="33">
        <v>397800</v>
      </c>
      <c r="V105" s="33">
        <v>1</v>
      </c>
      <c r="W105" s="34">
        <v>6000</v>
      </c>
      <c r="X105" s="34">
        <v>0</v>
      </c>
      <c r="Y105" s="34">
        <v>0</v>
      </c>
      <c r="Z105" s="33">
        <v>0</v>
      </c>
      <c r="AA105" s="33">
        <v>0</v>
      </c>
      <c r="AB105" s="33">
        <v>0</v>
      </c>
    </row>
    <row r="106" spans="1:28" s="6" customFormat="1" x14ac:dyDescent="0.2">
      <c r="A106" s="8" t="s">
        <v>90</v>
      </c>
      <c r="B106" s="57" t="s">
        <v>91</v>
      </c>
      <c r="C106" s="31">
        <v>471990</v>
      </c>
      <c r="D106" s="32">
        <v>4</v>
      </c>
      <c r="E106" s="32">
        <v>44000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6</v>
      </c>
      <c r="O106" s="33">
        <v>427990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4">
        <v>0</v>
      </c>
      <c r="X106" s="34">
        <v>0</v>
      </c>
      <c r="Y106" s="34">
        <v>0</v>
      </c>
      <c r="Z106" s="33">
        <v>0</v>
      </c>
      <c r="AA106" s="33">
        <v>0</v>
      </c>
      <c r="AB106" s="33">
        <v>0</v>
      </c>
    </row>
    <row r="107" spans="1:28" s="6" customFormat="1" x14ac:dyDescent="0.2">
      <c r="A107" s="8" t="s">
        <v>92</v>
      </c>
      <c r="B107" s="57" t="s">
        <v>93</v>
      </c>
      <c r="C107" s="31">
        <v>33067114</v>
      </c>
      <c r="D107" s="32">
        <v>10</v>
      </c>
      <c r="E107" s="32">
        <v>50000</v>
      </c>
      <c r="F107" s="32">
        <v>48</v>
      </c>
      <c r="G107" s="32">
        <v>229000</v>
      </c>
      <c r="H107" s="32">
        <v>11</v>
      </c>
      <c r="I107" s="32">
        <v>107985</v>
      </c>
      <c r="J107" s="32">
        <v>814</v>
      </c>
      <c r="K107" s="32">
        <v>1913512</v>
      </c>
      <c r="L107" s="32">
        <v>0</v>
      </c>
      <c r="M107" s="32">
        <v>0</v>
      </c>
      <c r="N107" s="32">
        <v>4</v>
      </c>
      <c r="O107" s="33">
        <v>112742</v>
      </c>
      <c r="P107" s="33">
        <v>88</v>
      </c>
      <c r="Q107" s="33">
        <v>880000</v>
      </c>
      <c r="R107" s="33">
        <v>123599</v>
      </c>
      <c r="S107" s="33">
        <v>28789350</v>
      </c>
      <c r="T107" s="33">
        <v>20</v>
      </c>
      <c r="U107" s="33">
        <v>560000</v>
      </c>
      <c r="V107" s="33">
        <v>26117</v>
      </c>
      <c r="W107" s="34">
        <v>424525</v>
      </c>
      <c r="X107" s="34">
        <v>0</v>
      </c>
      <c r="Y107" s="34">
        <v>0</v>
      </c>
      <c r="Z107" s="33">
        <v>0</v>
      </c>
      <c r="AA107" s="33">
        <v>0</v>
      </c>
      <c r="AB107" s="33">
        <v>0</v>
      </c>
    </row>
    <row r="108" spans="1:28" x14ac:dyDescent="0.2">
      <c r="A108" s="11" t="s">
        <v>51</v>
      </c>
      <c r="B108" s="57" t="s">
        <v>4</v>
      </c>
      <c r="C108" s="35">
        <v>566700</v>
      </c>
      <c r="D108" s="36">
        <v>6</v>
      </c>
      <c r="E108" s="36">
        <v>30000</v>
      </c>
      <c r="F108" s="36">
        <v>0</v>
      </c>
      <c r="G108" s="36">
        <v>0</v>
      </c>
      <c r="H108" s="36">
        <v>0</v>
      </c>
      <c r="I108" s="36">
        <v>0</v>
      </c>
      <c r="J108" s="36">
        <v>33</v>
      </c>
      <c r="K108" s="36">
        <v>53700</v>
      </c>
      <c r="L108" s="36">
        <v>0</v>
      </c>
      <c r="M108" s="36">
        <v>0</v>
      </c>
      <c r="N108" s="36">
        <v>8</v>
      </c>
      <c r="O108" s="37">
        <v>80000</v>
      </c>
      <c r="P108" s="37">
        <v>20</v>
      </c>
      <c r="Q108" s="37">
        <v>315000</v>
      </c>
      <c r="R108" s="37">
        <v>0</v>
      </c>
      <c r="S108" s="37">
        <v>0</v>
      </c>
      <c r="T108" s="37">
        <v>8</v>
      </c>
      <c r="U108" s="37">
        <v>88000</v>
      </c>
      <c r="V108" s="37">
        <v>0</v>
      </c>
      <c r="W108" s="38">
        <v>0</v>
      </c>
      <c r="X108" s="38">
        <v>0</v>
      </c>
      <c r="Y108" s="38">
        <v>0</v>
      </c>
      <c r="Z108" s="37">
        <v>0</v>
      </c>
      <c r="AA108" s="37">
        <v>0</v>
      </c>
      <c r="AB108" s="37">
        <v>0</v>
      </c>
    </row>
    <row r="109" spans="1:28" x14ac:dyDescent="0.2">
      <c r="A109" s="11" t="s">
        <v>52</v>
      </c>
      <c r="B109" s="57" t="s">
        <v>5</v>
      </c>
      <c r="C109" s="35">
        <v>526000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43</v>
      </c>
      <c r="K109" s="36">
        <v>306000</v>
      </c>
      <c r="L109" s="36">
        <v>0</v>
      </c>
      <c r="M109" s="36">
        <v>0</v>
      </c>
      <c r="N109" s="36">
        <v>0</v>
      </c>
      <c r="O109" s="37">
        <v>0</v>
      </c>
      <c r="P109" s="37">
        <v>10</v>
      </c>
      <c r="Q109" s="37">
        <v>220000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8">
        <v>0</v>
      </c>
      <c r="X109" s="38">
        <v>0</v>
      </c>
      <c r="Y109" s="38">
        <v>0</v>
      </c>
      <c r="Z109" s="37">
        <v>0</v>
      </c>
      <c r="AA109" s="37">
        <v>0</v>
      </c>
      <c r="AB109" s="37">
        <v>0</v>
      </c>
    </row>
    <row r="110" spans="1:28" x14ac:dyDescent="0.2">
      <c r="A110" s="11" t="s">
        <v>53</v>
      </c>
      <c r="B110" s="57" t="s">
        <v>6</v>
      </c>
      <c r="C110" s="35">
        <v>894900</v>
      </c>
      <c r="D110" s="36">
        <v>2</v>
      </c>
      <c r="E110" s="36">
        <v>10000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7">
        <v>0</v>
      </c>
      <c r="P110" s="37">
        <v>42</v>
      </c>
      <c r="Q110" s="37">
        <v>884900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8">
        <v>0</v>
      </c>
      <c r="X110" s="38">
        <v>0</v>
      </c>
      <c r="Y110" s="38">
        <v>0</v>
      </c>
      <c r="Z110" s="37">
        <v>0</v>
      </c>
      <c r="AA110" s="37">
        <v>0</v>
      </c>
      <c r="AB110" s="37">
        <v>0</v>
      </c>
    </row>
    <row r="111" spans="1:28" x14ac:dyDescent="0.2">
      <c r="A111" s="11" t="s">
        <v>54</v>
      </c>
      <c r="B111" s="57" t="s">
        <v>7</v>
      </c>
      <c r="C111" s="35">
        <v>1159500</v>
      </c>
      <c r="D111" s="36">
        <v>57</v>
      </c>
      <c r="E111" s="36">
        <v>114000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7</v>
      </c>
      <c r="O111" s="37">
        <v>205500</v>
      </c>
      <c r="P111" s="37">
        <v>42</v>
      </c>
      <c r="Q111" s="37">
        <v>840000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8">
        <v>0</v>
      </c>
      <c r="X111" s="38">
        <v>0</v>
      </c>
      <c r="Y111" s="38">
        <v>0</v>
      </c>
      <c r="Z111" s="37">
        <v>0</v>
      </c>
      <c r="AA111" s="37">
        <v>0</v>
      </c>
      <c r="AB111" s="37">
        <v>0</v>
      </c>
    </row>
    <row r="112" spans="1:28" x14ac:dyDescent="0.2">
      <c r="A112" s="11" t="s">
        <v>55</v>
      </c>
      <c r="B112" s="57" t="s">
        <v>8</v>
      </c>
      <c r="C112" s="35">
        <v>2789406</v>
      </c>
      <c r="D112" s="36">
        <v>5</v>
      </c>
      <c r="E112" s="36">
        <v>50000</v>
      </c>
      <c r="F112" s="36">
        <v>3</v>
      </c>
      <c r="G112" s="36">
        <v>15000</v>
      </c>
      <c r="H112" s="36">
        <v>0</v>
      </c>
      <c r="I112" s="36">
        <v>0</v>
      </c>
      <c r="J112" s="36">
        <v>106</v>
      </c>
      <c r="K112" s="36">
        <v>53000</v>
      </c>
      <c r="L112" s="36">
        <v>0</v>
      </c>
      <c r="M112" s="36">
        <v>0</v>
      </c>
      <c r="N112" s="36">
        <v>4</v>
      </c>
      <c r="O112" s="37">
        <v>343956</v>
      </c>
      <c r="P112" s="37">
        <v>37</v>
      </c>
      <c r="Q112" s="37">
        <v>1104200</v>
      </c>
      <c r="R112" s="37">
        <v>4021</v>
      </c>
      <c r="S112" s="37">
        <v>1223250</v>
      </c>
      <c r="T112" s="37">
        <v>0</v>
      </c>
      <c r="U112" s="37">
        <v>0</v>
      </c>
      <c r="V112" s="37">
        <v>0</v>
      </c>
      <c r="W112" s="38">
        <v>0</v>
      </c>
      <c r="X112" s="38">
        <v>0</v>
      </c>
      <c r="Y112" s="38">
        <v>0</v>
      </c>
      <c r="Z112" s="37">
        <v>0</v>
      </c>
      <c r="AA112" s="37">
        <v>0</v>
      </c>
      <c r="AB112" s="37">
        <v>0</v>
      </c>
    </row>
    <row r="113" spans="1:28" x14ac:dyDescent="0.2">
      <c r="A113" s="11" t="s">
        <v>56</v>
      </c>
      <c r="B113" s="57" t="s">
        <v>9</v>
      </c>
      <c r="C113" s="35">
        <v>386972</v>
      </c>
      <c r="D113" s="36">
        <v>15</v>
      </c>
      <c r="E113" s="36">
        <v>75000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4</v>
      </c>
      <c r="O113" s="37">
        <v>311972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8">
        <v>0</v>
      </c>
      <c r="X113" s="38">
        <v>0</v>
      </c>
      <c r="Y113" s="38">
        <v>0</v>
      </c>
      <c r="Z113" s="37">
        <v>0</v>
      </c>
      <c r="AA113" s="37">
        <v>0</v>
      </c>
      <c r="AB113" s="37">
        <v>0</v>
      </c>
    </row>
    <row r="114" spans="1:28" x14ac:dyDescent="0.2">
      <c r="A114" s="11" t="s">
        <v>57</v>
      </c>
      <c r="B114" s="57" t="s">
        <v>10</v>
      </c>
      <c r="C114" s="35">
        <v>250000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7">
        <v>0</v>
      </c>
      <c r="P114" s="37">
        <v>24</v>
      </c>
      <c r="Q114" s="37">
        <v>250000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8">
        <v>0</v>
      </c>
      <c r="X114" s="38">
        <v>0</v>
      </c>
      <c r="Y114" s="38">
        <v>0</v>
      </c>
      <c r="Z114" s="37">
        <v>0</v>
      </c>
      <c r="AA114" s="37">
        <v>0</v>
      </c>
      <c r="AB114" s="37">
        <v>0</v>
      </c>
    </row>
    <row r="115" spans="1:28" x14ac:dyDescent="0.2">
      <c r="A115" s="11" t="s">
        <v>58</v>
      </c>
      <c r="B115" s="57" t="s">
        <v>11</v>
      </c>
      <c r="C115" s="35">
        <v>509000</v>
      </c>
      <c r="D115" s="36">
        <v>26</v>
      </c>
      <c r="E115" s="36">
        <v>130000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1</v>
      </c>
      <c r="O115" s="37">
        <v>26000</v>
      </c>
      <c r="P115" s="37">
        <v>29</v>
      </c>
      <c r="Q115" s="37">
        <v>243000</v>
      </c>
      <c r="R115" s="37">
        <v>0</v>
      </c>
      <c r="S115" s="37">
        <v>0</v>
      </c>
      <c r="T115" s="37">
        <v>11</v>
      </c>
      <c r="U115" s="37">
        <v>110000</v>
      </c>
      <c r="V115" s="37">
        <v>0</v>
      </c>
      <c r="W115" s="38">
        <v>0</v>
      </c>
      <c r="X115" s="38">
        <v>0</v>
      </c>
      <c r="Y115" s="38">
        <v>0</v>
      </c>
      <c r="Z115" s="37">
        <v>0</v>
      </c>
      <c r="AA115" s="37">
        <v>0</v>
      </c>
      <c r="AB115" s="37">
        <v>0</v>
      </c>
    </row>
    <row r="116" spans="1:28" x14ac:dyDescent="0.2">
      <c r="A116" s="11" t="s">
        <v>59</v>
      </c>
      <c r="B116" s="57" t="s">
        <v>12</v>
      </c>
      <c r="C116" s="35">
        <v>699900</v>
      </c>
      <c r="D116" s="36">
        <v>16</v>
      </c>
      <c r="E116" s="36">
        <v>80000</v>
      </c>
      <c r="F116" s="36">
        <v>0</v>
      </c>
      <c r="G116" s="36">
        <v>0</v>
      </c>
      <c r="H116" s="36">
        <v>0</v>
      </c>
      <c r="I116" s="36">
        <v>0</v>
      </c>
      <c r="J116" s="36">
        <v>145</v>
      </c>
      <c r="K116" s="36">
        <v>326900</v>
      </c>
      <c r="L116" s="36">
        <v>0</v>
      </c>
      <c r="M116" s="36">
        <v>0</v>
      </c>
      <c r="N116" s="36">
        <v>2</v>
      </c>
      <c r="O116" s="37">
        <v>198000</v>
      </c>
      <c r="P116" s="37">
        <v>19</v>
      </c>
      <c r="Q116" s="37">
        <v>95000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8">
        <v>0</v>
      </c>
      <c r="X116" s="38">
        <v>0</v>
      </c>
      <c r="Y116" s="38">
        <v>0</v>
      </c>
      <c r="Z116" s="37">
        <v>0</v>
      </c>
      <c r="AA116" s="37">
        <v>0</v>
      </c>
      <c r="AB116" s="37">
        <v>0</v>
      </c>
    </row>
    <row r="117" spans="1:28" x14ac:dyDescent="0.2">
      <c r="A117" s="11" t="s">
        <v>60</v>
      </c>
      <c r="B117" s="57" t="s">
        <v>13</v>
      </c>
      <c r="C117" s="35">
        <v>1330691</v>
      </c>
      <c r="D117" s="36">
        <v>14</v>
      </c>
      <c r="E117" s="36">
        <v>70000</v>
      </c>
      <c r="F117" s="36">
        <v>0</v>
      </c>
      <c r="G117" s="36">
        <v>0</v>
      </c>
      <c r="H117" s="36">
        <v>0</v>
      </c>
      <c r="I117" s="36">
        <v>0</v>
      </c>
      <c r="J117" s="36">
        <v>69</v>
      </c>
      <c r="K117" s="36">
        <v>75400</v>
      </c>
      <c r="L117" s="36">
        <v>0</v>
      </c>
      <c r="M117" s="36">
        <v>0</v>
      </c>
      <c r="N117" s="36">
        <v>1</v>
      </c>
      <c r="O117" s="36">
        <v>70000</v>
      </c>
      <c r="P117" s="37">
        <v>40</v>
      </c>
      <c r="Q117" s="37">
        <v>750000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8">
        <v>0</v>
      </c>
      <c r="X117" s="38">
        <v>0</v>
      </c>
      <c r="Y117" s="38">
        <v>0</v>
      </c>
      <c r="Z117" s="37">
        <v>0</v>
      </c>
      <c r="AA117" s="37">
        <v>23</v>
      </c>
      <c r="AB117" s="37">
        <v>425291</v>
      </c>
    </row>
    <row r="118" spans="1:28" x14ac:dyDescent="0.2">
      <c r="A118" s="11" t="s">
        <v>61</v>
      </c>
      <c r="B118" s="57" t="s">
        <v>14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8">
        <v>0</v>
      </c>
      <c r="X118" s="38">
        <v>0</v>
      </c>
      <c r="Y118" s="38">
        <v>0</v>
      </c>
      <c r="Z118" s="37">
        <v>0</v>
      </c>
      <c r="AA118" s="37">
        <v>0</v>
      </c>
      <c r="AB118" s="37">
        <v>0</v>
      </c>
    </row>
    <row r="119" spans="1:28" x14ac:dyDescent="0.2">
      <c r="A119" s="11" t="s">
        <v>62</v>
      </c>
      <c r="B119" s="57" t="s">
        <v>15</v>
      </c>
      <c r="C119" s="35">
        <v>590800</v>
      </c>
      <c r="D119" s="36">
        <v>0</v>
      </c>
      <c r="E119" s="36">
        <v>0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7">
        <v>0</v>
      </c>
      <c r="P119" s="37">
        <v>22</v>
      </c>
      <c r="Q119" s="37">
        <v>550000</v>
      </c>
      <c r="R119" s="37">
        <v>0</v>
      </c>
      <c r="S119" s="37">
        <v>0</v>
      </c>
      <c r="T119" s="37">
        <v>4</v>
      </c>
      <c r="U119" s="37">
        <v>40800</v>
      </c>
      <c r="V119" s="37">
        <v>0</v>
      </c>
      <c r="W119" s="38">
        <v>0</v>
      </c>
      <c r="X119" s="38">
        <v>0</v>
      </c>
      <c r="Y119" s="38">
        <v>0</v>
      </c>
      <c r="Z119" s="37">
        <v>0</v>
      </c>
      <c r="AA119" s="37">
        <v>0</v>
      </c>
      <c r="AB119" s="37">
        <v>0</v>
      </c>
    </row>
    <row r="120" spans="1:28" x14ac:dyDescent="0.2">
      <c r="A120" s="11" t="s">
        <v>63</v>
      </c>
      <c r="B120" s="57" t="s">
        <v>16</v>
      </c>
      <c r="C120" s="35">
        <v>845718</v>
      </c>
      <c r="D120" s="36">
        <v>4</v>
      </c>
      <c r="E120" s="36">
        <v>80000</v>
      </c>
      <c r="F120" s="36">
        <v>0</v>
      </c>
      <c r="G120" s="36">
        <v>0</v>
      </c>
      <c r="H120" s="36">
        <v>0</v>
      </c>
      <c r="I120" s="36">
        <v>0</v>
      </c>
      <c r="J120" s="36">
        <v>90</v>
      </c>
      <c r="K120" s="36">
        <v>213000</v>
      </c>
      <c r="L120" s="36">
        <v>0</v>
      </c>
      <c r="M120" s="36">
        <v>0</v>
      </c>
      <c r="N120" s="36">
        <v>3</v>
      </c>
      <c r="O120" s="37">
        <v>132718</v>
      </c>
      <c r="P120" s="37">
        <v>14</v>
      </c>
      <c r="Q120" s="37">
        <v>420000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8">
        <v>0</v>
      </c>
      <c r="X120" s="38">
        <v>0</v>
      </c>
      <c r="Y120" s="38">
        <v>0</v>
      </c>
      <c r="Z120" s="37">
        <v>0</v>
      </c>
      <c r="AA120" s="37">
        <v>0</v>
      </c>
      <c r="AB120" s="37">
        <v>0</v>
      </c>
    </row>
    <row r="121" spans="1:28" x14ac:dyDescent="0.2">
      <c r="A121" s="11" t="s">
        <v>64</v>
      </c>
      <c r="B121" s="57" t="s">
        <v>17</v>
      </c>
      <c r="C121" s="35">
        <v>554630</v>
      </c>
      <c r="D121" s="36">
        <v>2</v>
      </c>
      <c r="E121" s="36">
        <v>12000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7">
        <v>0</v>
      </c>
      <c r="P121" s="37">
        <v>12</v>
      </c>
      <c r="Q121" s="37">
        <v>90000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8">
        <v>0</v>
      </c>
      <c r="X121" s="38">
        <v>0</v>
      </c>
      <c r="Y121" s="38">
        <v>0</v>
      </c>
      <c r="Z121" s="37">
        <v>0</v>
      </c>
      <c r="AA121" s="37">
        <v>180</v>
      </c>
      <c r="AB121" s="37">
        <v>452630</v>
      </c>
    </row>
    <row r="122" spans="1:28" x14ac:dyDescent="0.2">
      <c r="A122" s="11" t="s">
        <v>65</v>
      </c>
      <c r="B122" s="57" t="s">
        <v>18</v>
      </c>
      <c r="C122" s="36">
        <v>183900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7">
        <v>0</v>
      </c>
      <c r="P122" s="37">
        <v>0</v>
      </c>
      <c r="Q122" s="37">
        <v>0</v>
      </c>
      <c r="R122" s="36">
        <v>418</v>
      </c>
      <c r="S122" s="36">
        <v>183900</v>
      </c>
      <c r="T122" s="37">
        <v>0</v>
      </c>
      <c r="U122" s="37">
        <v>0</v>
      </c>
      <c r="V122" s="37">
        <v>0</v>
      </c>
      <c r="W122" s="38">
        <v>0</v>
      </c>
      <c r="X122" s="38">
        <v>0</v>
      </c>
      <c r="Y122" s="38">
        <v>0</v>
      </c>
      <c r="Z122" s="37">
        <v>0</v>
      </c>
      <c r="AA122" s="37">
        <v>0</v>
      </c>
      <c r="AB122" s="37">
        <v>0</v>
      </c>
    </row>
    <row r="123" spans="1:28" x14ac:dyDescent="0.2">
      <c r="A123" s="12" t="s">
        <v>66</v>
      </c>
      <c r="B123" s="58" t="s">
        <v>19</v>
      </c>
      <c r="C123" s="39">
        <v>74000</v>
      </c>
      <c r="D123" s="39">
        <v>37</v>
      </c>
      <c r="E123" s="39">
        <v>74000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1">
        <v>0</v>
      </c>
      <c r="X123" s="41">
        <v>0</v>
      </c>
      <c r="Y123" s="41">
        <v>0</v>
      </c>
      <c r="Z123" s="40">
        <v>0</v>
      </c>
      <c r="AA123" s="40">
        <v>0</v>
      </c>
      <c r="AB123" s="40">
        <v>0</v>
      </c>
    </row>
    <row r="124" spans="1:28" x14ac:dyDescent="0.2">
      <c r="A124" s="59" t="s">
        <v>181</v>
      </c>
    </row>
    <row r="125" spans="1:28" x14ac:dyDescent="0.2">
      <c r="A125" t="s">
        <v>0</v>
      </c>
    </row>
    <row r="126" spans="1:28" ht="12" hidden="1" customHeight="1" x14ac:dyDescent="0.2">
      <c r="A126" t="s">
        <v>182</v>
      </c>
    </row>
    <row r="127" spans="1:28" ht="12" hidden="1" customHeight="1" x14ac:dyDescent="0.2">
      <c r="A127" t="s">
        <v>68</v>
      </c>
    </row>
    <row r="128" spans="1:28" ht="12" hidden="1" customHeight="1" x14ac:dyDescent="0.2">
      <c r="A128" t="s">
        <v>69</v>
      </c>
    </row>
    <row r="129" spans="1:28" ht="12" hidden="1" customHeight="1" x14ac:dyDescent="0.2">
      <c r="A129" t="s">
        <v>70</v>
      </c>
    </row>
    <row r="132" spans="1:28" s="20" customFormat="1" ht="16.5" customHeight="1" x14ac:dyDescent="0.2">
      <c r="A132" s="144"/>
      <c r="B132" s="144"/>
      <c r="C132" s="144"/>
      <c r="D132" s="144"/>
      <c r="E132" s="144"/>
      <c r="F132" s="144"/>
      <c r="G132" s="144"/>
      <c r="H132" s="144"/>
      <c r="I132" s="144"/>
      <c r="J132" s="144"/>
      <c r="K132" s="144"/>
      <c r="L132" s="144"/>
      <c r="M132" s="144"/>
      <c r="N132" s="144"/>
      <c r="O132" s="144"/>
      <c r="P132" s="144"/>
      <c r="Q132" s="144"/>
      <c r="R132" s="1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</row>
    <row r="133" spans="1:28" s="66" customFormat="1" ht="19.5" x14ac:dyDescent="0.2">
      <c r="A133" s="64" t="s">
        <v>78</v>
      </c>
      <c r="B133" s="65"/>
    </row>
    <row r="134" spans="1:28" s="8" customFormat="1" ht="37.15" customHeight="1" x14ac:dyDescent="0.2">
      <c r="A134" s="133" t="s">
        <v>193</v>
      </c>
      <c r="B134" s="134"/>
      <c r="C134" s="147" t="s">
        <v>194</v>
      </c>
      <c r="D134" s="139" t="s">
        <v>131</v>
      </c>
      <c r="E134" s="139"/>
      <c r="F134" s="139" t="s">
        <v>132</v>
      </c>
      <c r="G134" s="139"/>
      <c r="H134" s="139" t="s">
        <v>133</v>
      </c>
      <c r="I134" s="139"/>
      <c r="J134" s="139" t="s">
        <v>134</v>
      </c>
      <c r="K134" s="139"/>
      <c r="L134" s="139" t="s">
        <v>135</v>
      </c>
      <c r="M134" s="139"/>
      <c r="N134" s="139" t="s">
        <v>136</v>
      </c>
      <c r="O134" s="139"/>
      <c r="P134" s="139" t="s">
        <v>137</v>
      </c>
      <c r="Q134" s="139"/>
      <c r="R134" s="139" t="s">
        <v>138</v>
      </c>
      <c r="S134" s="139"/>
      <c r="T134" s="139" t="s">
        <v>139</v>
      </c>
      <c r="U134" s="139"/>
      <c r="V134" s="139" t="s">
        <v>140</v>
      </c>
      <c r="W134" s="139"/>
      <c r="X134" s="140" t="s">
        <v>141</v>
      </c>
      <c r="Y134" s="142"/>
      <c r="Z134" s="141"/>
      <c r="AA134" s="139" t="s">
        <v>142</v>
      </c>
      <c r="AB134" s="140"/>
    </row>
    <row r="135" spans="1:28" s="8" customFormat="1" ht="13.9" customHeight="1" x14ac:dyDescent="0.2">
      <c r="A135" s="135"/>
      <c r="B135" s="136"/>
      <c r="C135" s="148"/>
      <c r="D135" s="109" t="s">
        <v>47</v>
      </c>
      <c r="E135" s="109" t="s">
        <v>143</v>
      </c>
      <c r="F135" s="109" t="s">
        <v>49</v>
      </c>
      <c r="G135" s="109" t="s">
        <v>144</v>
      </c>
      <c r="H135" s="109" t="s">
        <v>48</v>
      </c>
      <c r="I135" s="109" t="s">
        <v>145</v>
      </c>
      <c r="J135" s="109" t="s">
        <v>48</v>
      </c>
      <c r="K135" s="109" t="s">
        <v>146</v>
      </c>
      <c r="L135" s="109" t="s">
        <v>48</v>
      </c>
      <c r="M135" s="109" t="s">
        <v>147</v>
      </c>
      <c r="N135" s="109" t="s">
        <v>48</v>
      </c>
      <c r="O135" s="109" t="s">
        <v>148</v>
      </c>
      <c r="P135" s="109" t="s">
        <v>48</v>
      </c>
      <c r="Q135" s="109" t="s">
        <v>149</v>
      </c>
      <c r="R135" s="109" t="s">
        <v>48</v>
      </c>
      <c r="S135" s="109" t="s">
        <v>150</v>
      </c>
      <c r="T135" s="109" t="s">
        <v>48</v>
      </c>
      <c r="U135" s="109" t="s">
        <v>151</v>
      </c>
      <c r="V135" s="109" t="s">
        <v>48</v>
      </c>
      <c r="W135" s="109" t="s">
        <v>152</v>
      </c>
      <c r="X135" s="109" t="s">
        <v>50</v>
      </c>
      <c r="Y135" s="109" t="s">
        <v>48</v>
      </c>
      <c r="Z135" s="109" t="s">
        <v>153</v>
      </c>
      <c r="AA135" s="109" t="s">
        <v>48</v>
      </c>
      <c r="AB135" s="110" t="s">
        <v>154</v>
      </c>
    </row>
    <row r="136" spans="1:28" s="20" customFormat="1" ht="34.15" customHeight="1" x14ac:dyDescent="0.2">
      <c r="A136" s="137"/>
      <c r="B136" s="138"/>
      <c r="C136" s="149"/>
      <c r="D136" s="80" t="s">
        <v>43</v>
      </c>
      <c r="E136" s="80" t="s">
        <v>42</v>
      </c>
      <c r="F136" s="80" t="s">
        <v>44</v>
      </c>
      <c r="G136" s="80" t="s">
        <v>45</v>
      </c>
      <c r="H136" s="80" t="s">
        <v>43</v>
      </c>
      <c r="I136" s="80" t="s">
        <v>42</v>
      </c>
      <c r="J136" s="80" t="s">
        <v>43</v>
      </c>
      <c r="K136" s="80" t="s">
        <v>42</v>
      </c>
      <c r="L136" s="80" t="s">
        <v>43</v>
      </c>
      <c r="M136" s="80" t="s">
        <v>42</v>
      </c>
      <c r="N136" s="80" t="s">
        <v>43</v>
      </c>
      <c r="O136" s="80" t="s">
        <v>42</v>
      </c>
      <c r="P136" s="80" t="s">
        <v>43</v>
      </c>
      <c r="Q136" s="80" t="s">
        <v>42</v>
      </c>
      <c r="R136" s="80" t="s">
        <v>43</v>
      </c>
      <c r="S136" s="80" t="s">
        <v>42</v>
      </c>
      <c r="T136" s="80" t="s">
        <v>43</v>
      </c>
      <c r="U136" s="80" t="s">
        <v>42</v>
      </c>
      <c r="V136" s="80" t="s">
        <v>43</v>
      </c>
      <c r="W136" s="80" t="s">
        <v>42</v>
      </c>
      <c r="X136" s="80" t="s">
        <v>1</v>
      </c>
      <c r="Y136" s="80" t="s">
        <v>43</v>
      </c>
      <c r="Z136" s="80" t="s">
        <v>42</v>
      </c>
      <c r="AA136" s="80" t="s">
        <v>43</v>
      </c>
      <c r="AB136" s="51" t="s">
        <v>42</v>
      </c>
    </row>
    <row r="137" spans="1:28" s="6" customFormat="1" x14ac:dyDescent="0.2">
      <c r="A137" s="55" t="s">
        <v>67</v>
      </c>
      <c r="B137" s="56" t="s">
        <v>3</v>
      </c>
      <c r="C137" s="27">
        <v>349336670</v>
      </c>
      <c r="D137" s="28">
        <v>333</v>
      </c>
      <c r="E137" s="28">
        <v>2644800</v>
      </c>
      <c r="F137" s="28">
        <v>147</v>
      </c>
      <c r="G137" s="28">
        <v>466491</v>
      </c>
      <c r="H137" s="28">
        <v>12220</v>
      </c>
      <c r="I137" s="28">
        <v>29860858</v>
      </c>
      <c r="J137" s="28">
        <v>8151</v>
      </c>
      <c r="K137" s="28">
        <v>30424927</v>
      </c>
      <c r="L137" s="28">
        <v>94</v>
      </c>
      <c r="M137" s="28">
        <v>70500</v>
      </c>
      <c r="N137" s="28">
        <v>44</v>
      </c>
      <c r="O137" s="29">
        <v>3168364</v>
      </c>
      <c r="P137" s="29">
        <v>739</v>
      </c>
      <c r="Q137" s="29">
        <v>14028655</v>
      </c>
      <c r="R137" s="29">
        <v>43765</v>
      </c>
      <c r="S137" s="29">
        <v>21553117</v>
      </c>
      <c r="T137" s="29">
        <v>90</v>
      </c>
      <c r="U137" s="29">
        <v>1308000</v>
      </c>
      <c r="V137" s="29">
        <v>59514</v>
      </c>
      <c r="W137" s="30">
        <v>52324642</v>
      </c>
      <c r="X137" s="30">
        <v>158105</v>
      </c>
      <c r="Y137" s="30">
        <v>318753</v>
      </c>
      <c r="Z137" s="29">
        <v>181091615</v>
      </c>
      <c r="AA137" s="29">
        <v>3349</v>
      </c>
      <c r="AB137" s="29">
        <v>12394701</v>
      </c>
    </row>
    <row r="138" spans="1:28" s="6" customFormat="1" x14ac:dyDescent="0.2">
      <c r="A138" s="8" t="s">
        <v>84</v>
      </c>
      <c r="B138" s="57" t="s">
        <v>85</v>
      </c>
      <c r="C138" s="31">
        <v>17918138</v>
      </c>
      <c r="D138" s="32">
        <v>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3">
        <v>0</v>
      </c>
      <c r="P138" s="33">
        <v>34</v>
      </c>
      <c r="Q138" s="33">
        <v>939000</v>
      </c>
      <c r="R138" s="33">
        <v>0</v>
      </c>
      <c r="S138" s="33">
        <v>0</v>
      </c>
      <c r="T138" s="33">
        <v>14</v>
      </c>
      <c r="U138" s="33">
        <v>285600</v>
      </c>
      <c r="V138" s="33">
        <v>0</v>
      </c>
      <c r="W138" s="34">
        <v>0</v>
      </c>
      <c r="X138" s="34">
        <v>22744</v>
      </c>
      <c r="Y138" s="34">
        <v>77299</v>
      </c>
      <c r="Z138" s="33">
        <v>16693538</v>
      </c>
      <c r="AA138" s="33">
        <v>0</v>
      </c>
      <c r="AB138" s="33">
        <v>0</v>
      </c>
    </row>
    <row r="139" spans="1:28" s="6" customFormat="1" x14ac:dyDescent="0.2">
      <c r="A139" s="8" t="s">
        <v>86</v>
      </c>
      <c r="B139" s="57" t="s">
        <v>87</v>
      </c>
      <c r="C139" s="31">
        <v>47165947</v>
      </c>
      <c r="D139" s="32">
        <v>0</v>
      </c>
      <c r="E139" s="32">
        <v>0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94</v>
      </c>
      <c r="M139" s="32">
        <v>70500</v>
      </c>
      <c r="N139" s="32">
        <v>8</v>
      </c>
      <c r="O139" s="33">
        <v>520447</v>
      </c>
      <c r="P139" s="33">
        <v>145</v>
      </c>
      <c r="Q139" s="33">
        <v>3135000</v>
      </c>
      <c r="R139" s="33">
        <v>0</v>
      </c>
      <c r="S139" s="33">
        <v>0</v>
      </c>
      <c r="T139" s="33">
        <v>2</v>
      </c>
      <c r="U139" s="33">
        <v>33000</v>
      </c>
      <c r="V139" s="33">
        <v>7126</v>
      </c>
      <c r="W139" s="34">
        <v>7339000</v>
      </c>
      <c r="X139" s="34">
        <v>20288</v>
      </c>
      <c r="Y139" s="34">
        <v>20288</v>
      </c>
      <c r="Z139" s="33">
        <v>36068000</v>
      </c>
      <c r="AA139" s="33">
        <v>0</v>
      </c>
      <c r="AB139" s="33">
        <v>0</v>
      </c>
    </row>
    <row r="140" spans="1:28" s="6" customFormat="1" x14ac:dyDescent="0.2">
      <c r="A140" s="8" t="s">
        <v>195</v>
      </c>
      <c r="B140" s="57" t="s">
        <v>88</v>
      </c>
      <c r="C140" s="31">
        <v>16332000</v>
      </c>
      <c r="D140" s="32">
        <v>25</v>
      </c>
      <c r="E140" s="32">
        <v>250000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4">
        <v>0</v>
      </c>
      <c r="X140" s="34">
        <v>8041</v>
      </c>
      <c r="Y140" s="34">
        <v>20856</v>
      </c>
      <c r="Z140" s="33">
        <v>16082000</v>
      </c>
      <c r="AA140" s="33">
        <v>0</v>
      </c>
      <c r="AB140" s="33">
        <v>0</v>
      </c>
    </row>
    <row r="141" spans="1:28" s="6" customFormat="1" x14ac:dyDescent="0.2">
      <c r="A141" s="8" t="s">
        <v>196</v>
      </c>
      <c r="B141" s="57" t="s">
        <v>89</v>
      </c>
      <c r="C141" s="31">
        <v>94807560</v>
      </c>
      <c r="D141" s="32">
        <v>96</v>
      </c>
      <c r="E141" s="32">
        <v>1680800</v>
      </c>
      <c r="F141" s="32">
        <v>0</v>
      </c>
      <c r="G141" s="32">
        <v>0</v>
      </c>
      <c r="H141" s="32">
        <v>0</v>
      </c>
      <c r="I141" s="32">
        <v>0</v>
      </c>
      <c r="J141" s="32">
        <v>5864</v>
      </c>
      <c r="K141" s="32">
        <v>17689000</v>
      </c>
      <c r="L141" s="32">
        <v>0</v>
      </c>
      <c r="M141" s="32">
        <v>0</v>
      </c>
      <c r="N141" s="32">
        <v>0</v>
      </c>
      <c r="O141" s="33">
        <v>0</v>
      </c>
      <c r="P141" s="33">
        <v>119</v>
      </c>
      <c r="Q141" s="33">
        <v>3444460</v>
      </c>
      <c r="R141" s="33">
        <v>0</v>
      </c>
      <c r="S141" s="33">
        <v>0</v>
      </c>
      <c r="T141" s="33">
        <v>49</v>
      </c>
      <c r="U141" s="33">
        <v>499800</v>
      </c>
      <c r="V141" s="33">
        <v>14422</v>
      </c>
      <c r="W141" s="34">
        <v>44366000</v>
      </c>
      <c r="X141" s="34">
        <v>18069</v>
      </c>
      <c r="Y141" s="34">
        <v>18069</v>
      </c>
      <c r="Z141" s="33">
        <v>27127500</v>
      </c>
      <c r="AA141" s="33">
        <v>0</v>
      </c>
      <c r="AB141" s="33">
        <v>0</v>
      </c>
    </row>
    <row r="142" spans="1:28" s="6" customFormat="1" x14ac:dyDescent="0.2">
      <c r="A142" s="8" t="s">
        <v>90</v>
      </c>
      <c r="B142" s="57" t="s">
        <v>91</v>
      </c>
      <c r="C142" s="31">
        <v>69826599</v>
      </c>
      <c r="D142" s="32">
        <v>1</v>
      </c>
      <c r="E142" s="32">
        <v>12000</v>
      </c>
      <c r="F142" s="32">
        <v>8</v>
      </c>
      <c r="G142" s="32">
        <v>43000</v>
      </c>
      <c r="H142" s="32">
        <v>6486</v>
      </c>
      <c r="I142" s="32">
        <v>5008549</v>
      </c>
      <c r="J142" s="32">
        <v>991</v>
      </c>
      <c r="K142" s="32">
        <v>9513600</v>
      </c>
      <c r="L142" s="32">
        <v>0</v>
      </c>
      <c r="M142" s="32">
        <v>0</v>
      </c>
      <c r="N142" s="32">
        <v>7</v>
      </c>
      <c r="O142" s="33">
        <v>719000</v>
      </c>
      <c r="P142" s="33">
        <v>14</v>
      </c>
      <c r="Q142" s="33">
        <v>280000</v>
      </c>
      <c r="R142" s="33">
        <v>2027</v>
      </c>
      <c r="S142" s="33">
        <v>8598100</v>
      </c>
      <c r="T142" s="33">
        <v>0</v>
      </c>
      <c r="U142" s="33">
        <v>0</v>
      </c>
      <c r="V142" s="33">
        <v>0</v>
      </c>
      <c r="W142" s="34">
        <v>0</v>
      </c>
      <c r="X142" s="34">
        <v>41417</v>
      </c>
      <c r="Y142" s="34">
        <v>89198</v>
      </c>
      <c r="Z142" s="33">
        <v>33870922</v>
      </c>
      <c r="AA142" s="33">
        <v>3242</v>
      </c>
      <c r="AB142" s="33">
        <v>11781428</v>
      </c>
    </row>
    <row r="143" spans="1:28" s="6" customFormat="1" x14ac:dyDescent="0.2">
      <c r="A143" s="8" t="s">
        <v>92</v>
      </c>
      <c r="B143" s="57" t="s">
        <v>93</v>
      </c>
      <c r="C143" s="31">
        <v>15993646</v>
      </c>
      <c r="D143" s="32">
        <v>5</v>
      </c>
      <c r="E143" s="32">
        <v>25000</v>
      </c>
      <c r="F143" s="32">
        <v>40</v>
      </c>
      <c r="G143" s="32">
        <v>189499</v>
      </c>
      <c r="H143" s="32">
        <v>34</v>
      </c>
      <c r="I143" s="32">
        <v>348109</v>
      </c>
      <c r="J143" s="32">
        <v>779</v>
      </c>
      <c r="K143" s="32">
        <v>1995127</v>
      </c>
      <c r="L143" s="32">
        <v>0</v>
      </c>
      <c r="M143" s="32">
        <v>0</v>
      </c>
      <c r="N143" s="32">
        <v>8</v>
      </c>
      <c r="O143" s="33">
        <v>200000</v>
      </c>
      <c r="P143" s="33">
        <v>68</v>
      </c>
      <c r="Q143" s="33">
        <v>680000</v>
      </c>
      <c r="R143" s="33">
        <v>37488</v>
      </c>
      <c r="S143" s="33">
        <v>11590269</v>
      </c>
      <c r="T143" s="33">
        <v>11</v>
      </c>
      <c r="U143" s="33">
        <v>346000</v>
      </c>
      <c r="V143" s="33">
        <v>37966</v>
      </c>
      <c r="W143" s="34">
        <v>619642</v>
      </c>
      <c r="X143" s="34">
        <v>0</v>
      </c>
      <c r="Y143" s="34">
        <v>0</v>
      </c>
      <c r="Z143" s="33">
        <v>0</v>
      </c>
      <c r="AA143" s="33">
        <v>0</v>
      </c>
      <c r="AB143" s="33">
        <v>0</v>
      </c>
    </row>
    <row r="144" spans="1:28" x14ac:dyDescent="0.2">
      <c r="A144" s="11" t="s">
        <v>51</v>
      </c>
      <c r="B144" s="57" t="s">
        <v>4</v>
      </c>
      <c r="C144" s="35">
        <v>497700</v>
      </c>
      <c r="D144" s="36">
        <v>2</v>
      </c>
      <c r="E144" s="36">
        <v>10000</v>
      </c>
      <c r="F144" s="36">
        <v>0</v>
      </c>
      <c r="G144" s="36">
        <v>0</v>
      </c>
      <c r="H144" s="36">
        <v>0</v>
      </c>
      <c r="I144" s="36">
        <v>0</v>
      </c>
      <c r="J144" s="36">
        <v>40</v>
      </c>
      <c r="K144" s="36">
        <v>65700</v>
      </c>
      <c r="L144" s="36">
        <v>0</v>
      </c>
      <c r="M144" s="36">
        <v>0</v>
      </c>
      <c r="N144" s="36">
        <v>1</v>
      </c>
      <c r="O144" s="37">
        <v>100000</v>
      </c>
      <c r="P144" s="37">
        <v>18</v>
      </c>
      <c r="Q144" s="37">
        <v>275000</v>
      </c>
      <c r="R144" s="37">
        <v>0</v>
      </c>
      <c r="S144" s="37">
        <v>0</v>
      </c>
      <c r="T144" s="37">
        <v>3</v>
      </c>
      <c r="U144" s="37">
        <v>33000</v>
      </c>
      <c r="V144" s="37">
        <v>0</v>
      </c>
      <c r="W144" s="38">
        <v>0</v>
      </c>
      <c r="X144" s="38">
        <v>14</v>
      </c>
      <c r="Y144" s="38">
        <v>14</v>
      </c>
      <c r="Z144" s="37">
        <v>14000</v>
      </c>
      <c r="AA144" s="37">
        <v>0</v>
      </c>
      <c r="AB144" s="37">
        <v>0</v>
      </c>
    </row>
    <row r="145" spans="1:28" x14ac:dyDescent="0.2">
      <c r="A145" s="11" t="s">
        <v>52</v>
      </c>
      <c r="B145" s="57" t="s">
        <v>5</v>
      </c>
      <c r="C145" s="35">
        <v>1984500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38</v>
      </c>
      <c r="K145" s="36">
        <v>283500</v>
      </c>
      <c r="L145" s="36">
        <v>0</v>
      </c>
      <c r="M145" s="36">
        <v>0</v>
      </c>
      <c r="N145" s="36">
        <v>0</v>
      </c>
      <c r="O145" s="37">
        <v>0</v>
      </c>
      <c r="P145" s="37">
        <v>12</v>
      </c>
      <c r="Q145" s="37">
        <v>250000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8">
        <v>0</v>
      </c>
      <c r="X145" s="38">
        <v>1451</v>
      </c>
      <c r="Y145" s="38">
        <v>1451</v>
      </c>
      <c r="Z145" s="37">
        <v>1451000</v>
      </c>
      <c r="AA145" s="37">
        <v>0</v>
      </c>
      <c r="AB145" s="37">
        <v>0</v>
      </c>
    </row>
    <row r="146" spans="1:28" x14ac:dyDescent="0.2">
      <c r="A146" s="11" t="s">
        <v>53</v>
      </c>
      <c r="B146" s="57" t="s">
        <v>6</v>
      </c>
      <c r="C146" s="35">
        <v>3727750</v>
      </c>
      <c r="D146" s="36">
        <v>3</v>
      </c>
      <c r="E146" s="36">
        <v>15000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37">
        <v>0</v>
      </c>
      <c r="P146" s="37">
        <v>0</v>
      </c>
      <c r="Q146" s="37">
        <v>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8">
        <v>0</v>
      </c>
      <c r="X146" s="38">
        <v>4655</v>
      </c>
      <c r="Y146" s="38">
        <v>9178</v>
      </c>
      <c r="Z146" s="37">
        <v>3712750</v>
      </c>
      <c r="AA146" s="37">
        <v>0</v>
      </c>
      <c r="AB146" s="37">
        <v>0</v>
      </c>
    </row>
    <row r="147" spans="1:28" x14ac:dyDescent="0.2">
      <c r="A147" s="11" t="s">
        <v>54</v>
      </c>
      <c r="B147" s="57" t="s">
        <v>7</v>
      </c>
      <c r="C147" s="35">
        <v>6276000</v>
      </c>
      <c r="D147" s="36">
        <v>69</v>
      </c>
      <c r="E147" s="36">
        <v>138000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37">
        <v>0</v>
      </c>
      <c r="P147" s="37">
        <v>43</v>
      </c>
      <c r="Q147" s="37">
        <v>860000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8">
        <v>0</v>
      </c>
      <c r="X147" s="38">
        <v>5278</v>
      </c>
      <c r="Y147" s="38">
        <v>5278</v>
      </c>
      <c r="Z147" s="37">
        <v>5278000</v>
      </c>
      <c r="AA147" s="37">
        <v>0</v>
      </c>
      <c r="AB147" s="37">
        <v>0</v>
      </c>
    </row>
    <row r="148" spans="1:28" x14ac:dyDescent="0.2">
      <c r="A148" s="11" t="s">
        <v>55</v>
      </c>
      <c r="B148" s="57" t="s">
        <v>8</v>
      </c>
      <c r="C148" s="35">
        <v>5988543</v>
      </c>
      <c r="D148" s="36">
        <v>2</v>
      </c>
      <c r="E148" s="36">
        <v>20000</v>
      </c>
      <c r="F148" s="36">
        <v>4</v>
      </c>
      <c r="G148" s="36">
        <v>20000</v>
      </c>
      <c r="H148" s="36">
        <v>0</v>
      </c>
      <c r="I148" s="36">
        <v>0</v>
      </c>
      <c r="J148" s="36">
        <v>99</v>
      </c>
      <c r="K148" s="36">
        <v>49500</v>
      </c>
      <c r="L148" s="36">
        <v>0</v>
      </c>
      <c r="M148" s="36">
        <v>0</v>
      </c>
      <c r="N148" s="36">
        <v>5</v>
      </c>
      <c r="O148" s="37">
        <v>429945</v>
      </c>
      <c r="P148" s="37">
        <v>21</v>
      </c>
      <c r="Q148" s="37">
        <v>613000</v>
      </c>
      <c r="R148" s="37">
        <v>3737</v>
      </c>
      <c r="S148" s="37">
        <v>1136048</v>
      </c>
      <c r="T148" s="37">
        <v>0</v>
      </c>
      <c r="U148" s="37">
        <v>0</v>
      </c>
      <c r="V148" s="37">
        <v>0</v>
      </c>
      <c r="W148" s="38">
        <v>0</v>
      </c>
      <c r="X148" s="38">
        <v>4385</v>
      </c>
      <c r="Y148" s="38">
        <v>4385</v>
      </c>
      <c r="Z148" s="37">
        <v>3720050</v>
      </c>
      <c r="AA148" s="37">
        <v>0</v>
      </c>
      <c r="AB148" s="37">
        <v>0</v>
      </c>
    </row>
    <row r="149" spans="1:28" x14ac:dyDescent="0.2">
      <c r="A149" s="11" t="s">
        <v>56</v>
      </c>
      <c r="B149" s="57" t="s">
        <v>9</v>
      </c>
      <c r="C149" s="35">
        <v>5484187</v>
      </c>
      <c r="D149" s="36">
        <v>13</v>
      </c>
      <c r="E149" s="36">
        <v>65000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4</v>
      </c>
      <c r="O149" s="37">
        <v>311972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8">
        <v>0</v>
      </c>
      <c r="X149" s="38">
        <v>4762</v>
      </c>
      <c r="Y149" s="38">
        <v>10892</v>
      </c>
      <c r="Z149" s="37">
        <v>5107215</v>
      </c>
      <c r="AA149" s="37">
        <v>0</v>
      </c>
      <c r="AB149" s="37">
        <v>0</v>
      </c>
    </row>
    <row r="150" spans="1:28" x14ac:dyDescent="0.2">
      <c r="A150" s="11" t="s">
        <v>57</v>
      </c>
      <c r="B150" s="57" t="s">
        <v>10</v>
      </c>
      <c r="C150" s="35">
        <v>358000</v>
      </c>
      <c r="D150" s="36">
        <v>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7">
        <v>0</v>
      </c>
      <c r="P150" s="37">
        <v>35</v>
      </c>
      <c r="Q150" s="37">
        <v>358000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8">
        <v>0</v>
      </c>
      <c r="X150" s="38">
        <v>0</v>
      </c>
      <c r="Y150" s="38">
        <v>0</v>
      </c>
      <c r="Z150" s="37">
        <v>0</v>
      </c>
      <c r="AA150" s="37">
        <v>0</v>
      </c>
      <c r="AB150" s="37">
        <v>0</v>
      </c>
    </row>
    <row r="151" spans="1:28" x14ac:dyDescent="0.2">
      <c r="A151" s="11" t="s">
        <v>58</v>
      </c>
      <c r="B151" s="57" t="s">
        <v>11</v>
      </c>
      <c r="C151" s="35">
        <v>3691540</v>
      </c>
      <c r="D151" s="36">
        <v>20</v>
      </c>
      <c r="E151" s="36">
        <v>100000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2</v>
      </c>
      <c r="O151" s="37">
        <v>60000</v>
      </c>
      <c r="P151" s="37">
        <v>127</v>
      </c>
      <c r="Q151" s="37">
        <v>1057000</v>
      </c>
      <c r="R151" s="37">
        <v>0</v>
      </c>
      <c r="S151" s="37">
        <v>0</v>
      </c>
      <c r="T151" s="37">
        <v>8</v>
      </c>
      <c r="U151" s="37">
        <v>80000</v>
      </c>
      <c r="V151" s="37">
        <v>0</v>
      </c>
      <c r="W151" s="38">
        <v>0</v>
      </c>
      <c r="X151" s="38">
        <v>13298</v>
      </c>
      <c r="Y151" s="38">
        <v>35571</v>
      </c>
      <c r="Z151" s="37">
        <v>2394540</v>
      </c>
      <c r="AA151" s="37">
        <v>0</v>
      </c>
      <c r="AB151" s="37">
        <v>0</v>
      </c>
    </row>
    <row r="152" spans="1:28" x14ac:dyDescent="0.2">
      <c r="A152" s="11" t="s">
        <v>59</v>
      </c>
      <c r="B152" s="57" t="s">
        <v>12</v>
      </c>
      <c r="C152" s="35">
        <v>1547200</v>
      </c>
      <c r="D152" s="36">
        <v>23</v>
      </c>
      <c r="E152" s="36">
        <v>115000</v>
      </c>
      <c r="F152" s="36">
        <v>0</v>
      </c>
      <c r="G152" s="36">
        <v>0</v>
      </c>
      <c r="H152" s="36">
        <v>0</v>
      </c>
      <c r="I152" s="36">
        <v>0</v>
      </c>
      <c r="J152" s="36">
        <v>164</v>
      </c>
      <c r="K152" s="36">
        <v>519200</v>
      </c>
      <c r="L152" s="36">
        <v>0</v>
      </c>
      <c r="M152" s="36">
        <v>0</v>
      </c>
      <c r="N152" s="36">
        <v>6</v>
      </c>
      <c r="O152" s="37">
        <v>587000</v>
      </c>
      <c r="P152" s="37">
        <v>15</v>
      </c>
      <c r="Q152" s="37">
        <v>326000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8">
        <v>0</v>
      </c>
      <c r="X152" s="38">
        <v>0</v>
      </c>
      <c r="Y152" s="38">
        <v>0</v>
      </c>
      <c r="Z152" s="37">
        <v>0</v>
      </c>
      <c r="AA152" s="37">
        <v>0</v>
      </c>
      <c r="AB152" s="37">
        <v>0</v>
      </c>
    </row>
    <row r="153" spans="1:28" x14ac:dyDescent="0.2">
      <c r="A153" s="11" t="s">
        <v>60</v>
      </c>
      <c r="B153" s="57" t="s">
        <v>13</v>
      </c>
      <c r="C153" s="35">
        <v>3799623</v>
      </c>
      <c r="D153" s="36">
        <v>16</v>
      </c>
      <c r="E153" s="36">
        <v>80000</v>
      </c>
      <c r="F153" s="36">
        <v>0</v>
      </c>
      <c r="G153" s="36">
        <v>0</v>
      </c>
      <c r="H153" s="36">
        <v>0</v>
      </c>
      <c r="I153" s="36">
        <v>0</v>
      </c>
      <c r="J153" s="36">
        <v>77</v>
      </c>
      <c r="K153" s="36">
        <v>81300</v>
      </c>
      <c r="L153" s="36">
        <v>0</v>
      </c>
      <c r="M153" s="36">
        <v>0</v>
      </c>
      <c r="N153" s="36">
        <v>2</v>
      </c>
      <c r="O153" s="36">
        <v>140000</v>
      </c>
      <c r="P153" s="37">
        <v>34</v>
      </c>
      <c r="Q153" s="37">
        <v>659860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8">
        <v>0</v>
      </c>
      <c r="X153" s="38">
        <v>2994</v>
      </c>
      <c r="Y153" s="38">
        <v>2994</v>
      </c>
      <c r="Z153" s="37">
        <v>2395600</v>
      </c>
      <c r="AA153" s="37">
        <v>21</v>
      </c>
      <c r="AB153" s="37">
        <v>442863</v>
      </c>
    </row>
    <row r="154" spans="1:28" x14ac:dyDescent="0.2">
      <c r="A154" s="11" t="s">
        <v>61</v>
      </c>
      <c r="B154" s="57" t="s">
        <v>14</v>
      </c>
      <c r="C154" s="36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8">
        <v>0</v>
      </c>
      <c r="X154" s="38">
        <v>0</v>
      </c>
      <c r="Y154" s="38">
        <v>0</v>
      </c>
      <c r="Z154" s="37">
        <v>0</v>
      </c>
      <c r="AA154" s="37">
        <v>0</v>
      </c>
      <c r="AB154" s="37">
        <v>0</v>
      </c>
    </row>
    <row r="155" spans="1:28" x14ac:dyDescent="0.2">
      <c r="A155" s="11" t="s">
        <v>62</v>
      </c>
      <c r="B155" s="57" t="s">
        <v>15</v>
      </c>
      <c r="C155" s="35">
        <v>25988200</v>
      </c>
      <c r="D155" s="36">
        <v>0</v>
      </c>
      <c r="E155" s="36">
        <v>0</v>
      </c>
      <c r="F155" s="36">
        <v>14</v>
      </c>
      <c r="G155" s="36">
        <v>112500</v>
      </c>
      <c r="H155" s="36">
        <v>4363</v>
      </c>
      <c r="I155" s="36">
        <v>10428200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7">
        <v>0</v>
      </c>
      <c r="P155" s="37">
        <v>28</v>
      </c>
      <c r="Q155" s="37">
        <v>700000</v>
      </c>
      <c r="R155" s="37">
        <v>0</v>
      </c>
      <c r="S155" s="37">
        <v>0</v>
      </c>
      <c r="T155" s="37">
        <v>3</v>
      </c>
      <c r="U155" s="37">
        <v>30600</v>
      </c>
      <c r="V155" s="37">
        <v>0</v>
      </c>
      <c r="W155" s="38">
        <v>0</v>
      </c>
      <c r="X155" s="38">
        <v>6489</v>
      </c>
      <c r="Y155" s="38">
        <v>9901</v>
      </c>
      <c r="Z155" s="37">
        <v>14716900</v>
      </c>
      <c r="AA155" s="37">
        <v>0</v>
      </c>
      <c r="AB155" s="37">
        <v>0</v>
      </c>
    </row>
    <row r="156" spans="1:28" x14ac:dyDescent="0.2">
      <c r="A156" s="11" t="s">
        <v>63</v>
      </c>
      <c r="B156" s="57" t="s">
        <v>16</v>
      </c>
      <c r="C156" s="35">
        <v>15579827</v>
      </c>
      <c r="D156" s="36">
        <v>1</v>
      </c>
      <c r="E156" s="36">
        <v>20000</v>
      </c>
      <c r="F156" s="36">
        <v>81</v>
      </c>
      <c r="G156" s="36">
        <v>101492</v>
      </c>
      <c r="H156" s="36">
        <v>1337</v>
      </c>
      <c r="I156" s="36">
        <v>14076000</v>
      </c>
      <c r="J156" s="36">
        <v>99</v>
      </c>
      <c r="K156" s="36">
        <v>228000</v>
      </c>
      <c r="L156" s="36">
        <v>0</v>
      </c>
      <c r="M156" s="36">
        <v>0</v>
      </c>
      <c r="N156" s="36">
        <v>1</v>
      </c>
      <c r="O156" s="37">
        <v>100000</v>
      </c>
      <c r="P156" s="37">
        <v>14</v>
      </c>
      <c r="Q156" s="37">
        <v>364335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8">
        <v>0</v>
      </c>
      <c r="X156" s="38">
        <v>775</v>
      </c>
      <c r="Y156" s="38">
        <v>4127</v>
      </c>
      <c r="Z156" s="37">
        <v>690000</v>
      </c>
      <c r="AA156" s="37">
        <v>0</v>
      </c>
      <c r="AB156" s="37">
        <v>0</v>
      </c>
    </row>
    <row r="157" spans="1:28" x14ac:dyDescent="0.2">
      <c r="A157" s="11" t="s">
        <v>64</v>
      </c>
      <c r="B157" s="57" t="s">
        <v>17</v>
      </c>
      <c r="C157" s="35">
        <v>11333010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7">
        <v>0</v>
      </c>
      <c r="P157" s="37">
        <v>12</v>
      </c>
      <c r="Q157" s="37">
        <v>87000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8">
        <v>0</v>
      </c>
      <c r="X157" s="38">
        <v>3209</v>
      </c>
      <c r="Y157" s="38">
        <v>9016</v>
      </c>
      <c r="Z157" s="37">
        <v>11075600</v>
      </c>
      <c r="AA157" s="37">
        <v>86</v>
      </c>
      <c r="AB157" s="37">
        <v>170410</v>
      </c>
    </row>
    <row r="158" spans="1:28" x14ac:dyDescent="0.2">
      <c r="A158" s="11" t="s">
        <v>65</v>
      </c>
      <c r="B158" s="57" t="s">
        <v>18</v>
      </c>
      <c r="C158" s="36">
        <v>752700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7">
        <v>0</v>
      </c>
      <c r="P158" s="37">
        <v>0</v>
      </c>
      <c r="Q158" s="37">
        <v>0</v>
      </c>
      <c r="R158" s="36">
        <v>513</v>
      </c>
      <c r="S158" s="36">
        <v>228700</v>
      </c>
      <c r="T158" s="37">
        <v>0</v>
      </c>
      <c r="U158" s="37">
        <v>0</v>
      </c>
      <c r="V158" s="37">
        <v>0</v>
      </c>
      <c r="W158" s="38">
        <v>0</v>
      </c>
      <c r="X158" s="38">
        <v>168</v>
      </c>
      <c r="Y158" s="38">
        <v>168</v>
      </c>
      <c r="Z158" s="37">
        <v>524000</v>
      </c>
      <c r="AA158" s="37">
        <v>0</v>
      </c>
      <c r="AB158" s="37">
        <v>0</v>
      </c>
    </row>
    <row r="159" spans="1:28" x14ac:dyDescent="0.2">
      <c r="A159" s="12" t="s">
        <v>66</v>
      </c>
      <c r="B159" s="58" t="s">
        <v>19</v>
      </c>
      <c r="C159" s="39">
        <v>284000</v>
      </c>
      <c r="D159" s="39">
        <v>57</v>
      </c>
      <c r="E159" s="39">
        <v>114000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1">
        <v>0</v>
      </c>
      <c r="X159" s="41">
        <v>68</v>
      </c>
      <c r="Y159" s="41">
        <v>68</v>
      </c>
      <c r="Z159" s="40">
        <v>170000</v>
      </c>
      <c r="AA159" s="40">
        <v>0</v>
      </c>
      <c r="AB159" s="40">
        <v>0</v>
      </c>
    </row>
    <row r="160" spans="1:28" x14ac:dyDescent="0.2">
      <c r="A160" s="59" t="s">
        <v>181</v>
      </c>
    </row>
    <row r="161" spans="1:1" x14ac:dyDescent="0.2">
      <c r="A161" t="s">
        <v>0</v>
      </c>
    </row>
  </sheetData>
  <mergeCells count="75">
    <mergeCell ref="T134:U134"/>
    <mergeCell ref="V134:W134"/>
    <mergeCell ref="X134:Z134"/>
    <mergeCell ref="AA134:AB134"/>
    <mergeCell ref="A132:R132"/>
    <mergeCell ref="A134:B136"/>
    <mergeCell ref="C134:C136"/>
    <mergeCell ref="D134:E134"/>
    <mergeCell ref="F134:G134"/>
    <mergeCell ref="H134:I134"/>
    <mergeCell ref="J134:K134"/>
    <mergeCell ref="L134:M134"/>
    <mergeCell ref="N134:O134"/>
    <mergeCell ref="P134:Q134"/>
    <mergeCell ref="R134:S134"/>
    <mergeCell ref="P98:Q98"/>
    <mergeCell ref="R98:S98"/>
    <mergeCell ref="T98:U98"/>
    <mergeCell ref="V98:W98"/>
    <mergeCell ref="X98:Z98"/>
    <mergeCell ref="AA98:AB98"/>
    <mergeCell ref="AA67:AB67"/>
    <mergeCell ref="A96:R96"/>
    <mergeCell ref="A98:B100"/>
    <mergeCell ref="C98:C100"/>
    <mergeCell ref="D98:E98"/>
    <mergeCell ref="F98:G98"/>
    <mergeCell ref="H98:I98"/>
    <mergeCell ref="J98:K98"/>
    <mergeCell ref="L98:M98"/>
    <mergeCell ref="N98:O98"/>
    <mergeCell ref="N67:O67"/>
    <mergeCell ref="P67:Q67"/>
    <mergeCell ref="R67:S67"/>
    <mergeCell ref="T67:U67"/>
    <mergeCell ref="V67:W67"/>
    <mergeCell ref="X67:Z67"/>
    <mergeCell ref="X36:Z36"/>
    <mergeCell ref="T36:U36"/>
    <mergeCell ref="V36:W36"/>
    <mergeCell ref="AA36:AB36"/>
    <mergeCell ref="A65:R65"/>
    <mergeCell ref="A67:B69"/>
    <mergeCell ref="C67:C69"/>
    <mergeCell ref="D67:E67"/>
    <mergeCell ref="F67:G67"/>
    <mergeCell ref="H67:I67"/>
    <mergeCell ref="J67:K67"/>
    <mergeCell ref="L67:M67"/>
    <mergeCell ref="T5:U5"/>
    <mergeCell ref="V5:W5"/>
    <mergeCell ref="X5:Z5"/>
    <mergeCell ref="AA5:AB5"/>
    <mergeCell ref="L36:M36"/>
    <mergeCell ref="A34:R34"/>
    <mergeCell ref="L5:M5"/>
    <mergeCell ref="N5:O5"/>
    <mergeCell ref="P5:Q5"/>
    <mergeCell ref="N36:O36"/>
    <mergeCell ref="P36:Q36"/>
    <mergeCell ref="R36:S36"/>
    <mergeCell ref="R5:S5"/>
    <mergeCell ref="A36:B38"/>
    <mergeCell ref="C36:C38"/>
    <mergeCell ref="D36:E36"/>
    <mergeCell ref="F36:G36"/>
    <mergeCell ref="H36:I36"/>
    <mergeCell ref="J36:K36"/>
    <mergeCell ref="A1:R1"/>
    <mergeCell ref="A5:B7"/>
    <mergeCell ref="C5:C7"/>
    <mergeCell ref="D5:E5"/>
    <mergeCell ref="F5:G5"/>
    <mergeCell ref="H5:I5"/>
    <mergeCell ref="J5:K5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AH194"/>
  <sheetViews>
    <sheetView workbookViewId="0">
      <pane xSplit="2" ySplit="7" topLeftCell="C8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5.6640625" style="42" customWidth="1"/>
    <col min="4" max="4" width="12.5" style="42" customWidth="1"/>
    <col min="5" max="5" width="14" style="42" customWidth="1"/>
    <col min="6" max="6" width="6.83203125" style="42" customWidth="1"/>
    <col min="7" max="7" width="11.5" style="42" customWidth="1"/>
    <col min="8" max="8" width="9.33203125" style="42" customWidth="1"/>
    <col min="9" max="9" width="12.83203125" style="42" customWidth="1"/>
    <col min="10" max="10" width="8.5" style="42" customWidth="1"/>
    <col min="11" max="11" width="13.1640625" style="42" customWidth="1"/>
    <col min="12" max="12" width="6.5" style="42" customWidth="1"/>
    <col min="13" max="13" width="10" style="42" customWidth="1"/>
    <col min="14" max="14" width="7.83203125" style="42" customWidth="1"/>
    <col min="15" max="15" width="12.5" style="42" customWidth="1"/>
    <col min="16" max="16" width="7.83203125" style="42" customWidth="1"/>
    <col min="17" max="17" width="13.5" style="42" customWidth="1"/>
    <col min="18" max="18" width="9.6640625" style="42" hidden="1" customWidth="1"/>
    <col min="19" max="19" width="12.83203125" style="42" hidden="1" customWidth="1"/>
    <col min="20" max="20" width="7.1640625" style="42" customWidth="1"/>
    <col min="21" max="21" width="11" style="42" customWidth="1"/>
    <col min="22" max="22" width="10.1640625" style="42" bestFit="1" customWidth="1"/>
    <col min="23" max="24" width="12.83203125" style="42" customWidth="1"/>
    <col min="25" max="25" width="10.5" style="42" customWidth="1"/>
    <col min="26" max="26" width="14.5" style="42" customWidth="1"/>
    <col min="27" max="28" width="9.6640625" style="42" bestFit="1" customWidth="1"/>
    <col min="30" max="32" width="12.83203125" hidden="1" customWidth="1"/>
    <col min="33" max="33" width="17.6640625" hidden="1" customWidth="1"/>
    <col min="34" max="34" width="0" hidden="1" customWidth="1"/>
  </cols>
  <sheetData>
    <row r="2" spans="1:34" ht="23.25" customHeight="1" x14ac:dyDescent="0.2">
      <c r="N2" s="43"/>
      <c r="O2" s="43"/>
      <c r="P2" s="43"/>
    </row>
    <row r="3" spans="1:34" s="20" customFormat="1" ht="20.45" customHeight="1" x14ac:dyDescent="0.2">
      <c r="A3" s="132" t="s">
        <v>71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44"/>
      <c r="T3" s="44"/>
      <c r="U3" s="44"/>
      <c r="V3" s="44"/>
      <c r="W3" s="44"/>
      <c r="X3" s="44"/>
      <c r="Y3" s="44"/>
      <c r="Z3" s="44"/>
      <c r="AA3" s="44"/>
      <c r="AB3" s="44"/>
    </row>
    <row r="4" spans="1:34" s="20" customFormat="1" ht="16.5" customHeight="1" x14ac:dyDescent="0.2">
      <c r="A4" s="54" t="s">
        <v>72</v>
      </c>
      <c r="B4" s="1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</row>
    <row r="5" spans="1:34" s="8" customFormat="1" ht="37.15" customHeight="1" x14ac:dyDescent="0.2">
      <c r="A5" s="133" t="s">
        <v>193</v>
      </c>
      <c r="B5" s="134"/>
      <c r="C5" s="147" t="s">
        <v>194</v>
      </c>
      <c r="D5" s="139" t="s">
        <v>131</v>
      </c>
      <c r="E5" s="139"/>
      <c r="F5" s="139" t="s">
        <v>132</v>
      </c>
      <c r="G5" s="139"/>
      <c r="H5" s="139" t="s">
        <v>133</v>
      </c>
      <c r="I5" s="139"/>
      <c r="J5" s="139" t="s">
        <v>134</v>
      </c>
      <c r="K5" s="139"/>
      <c r="L5" s="139" t="s">
        <v>135</v>
      </c>
      <c r="M5" s="139"/>
      <c r="N5" s="139" t="s">
        <v>136</v>
      </c>
      <c r="O5" s="139"/>
      <c r="P5" s="139" t="s">
        <v>137</v>
      </c>
      <c r="Q5" s="139"/>
      <c r="R5" s="139" t="s">
        <v>138</v>
      </c>
      <c r="S5" s="139"/>
      <c r="T5" s="139" t="s">
        <v>139</v>
      </c>
      <c r="U5" s="139"/>
      <c r="V5" s="139" t="s">
        <v>140</v>
      </c>
      <c r="W5" s="139"/>
      <c r="X5" s="140" t="s">
        <v>141</v>
      </c>
      <c r="Y5" s="142"/>
      <c r="Z5" s="141"/>
      <c r="AA5" s="139" t="s">
        <v>142</v>
      </c>
      <c r="AB5" s="140"/>
    </row>
    <row r="6" spans="1:34" s="8" customFormat="1" ht="13.9" customHeight="1" x14ac:dyDescent="0.2">
      <c r="A6" s="135"/>
      <c r="B6" s="136"/>
      <c r="C6" s="148"/>
      <c r="D6" s="109" t="s">
        <v>47</v>
      </c>
      <c r="E6" s="109" t="s">
        <v>143</v>
      </c>
      <c r="F6" s="109" t="s">
        <v>49</v>
      </c>
      <c r="G6" s="109" t="s">
        <v>144</v>
      </c>
      <c r="H6" s="109" t="s">
        <v>48</v>
      </c>
      <c r="I6" s="109" t="s">
        <v>145</v>
      </c>
      <c r="J6" s="109" t="s">
        <v>48</v>
      </c>
      <c r="K6" s="109" t="s">
        <v>146</v>
      </c>
      <c r="L6" s="109" t="s">
        <v>48</v>
      </c>
      <c r="M6" s="109" t="s">
        <v>147</v>
      </c>
      <c r="N6" s="115" t="s">
        <v>50</v>
      </c>
      <c r="O6" s="109" t="s">
        <v>148</v>
      </c>
      <c r="P6" s="109" t="s">
        <v>48</v>
      </c>
      <c r="Q6" s="109" t="s">
        <v>149</v>
      </c>
      <c r="R6" s="109" t="s">
        <v>48</v>
      </c>
      <c r="S6" s="109" t="s">
        <v>150</v>
      </c>
      <c r="T6" s="109" t="s">
        <v>48</v>
      </c>
      <c r="U6" s="109" t="s">
        <v>151</v>
      </c>
      <c r="V6" s="109" t="s">
        <v>48</v>
      </c>
      <c r="W6" s="109" t="s">
        <v>152</v>
      </c>
      <c r="X6" s="109" t="s">
        <v>50</v>
      </c>
      <c r="Y6" s="109" t="s">
        <v>48</v>
      </c>
      <c r="Z6" s="109" t="s">
        <v>153</v>
      </c>
      <c r="AA6" s="109" t="s">
        <v>48</v>
      </c>
      <c r="AB6" s="110" t="s">
        <v>154</v>
      </c>
    </row>
    <row r="7" spans="1:34" s="20" customFormat="1" ht="34.15" customHeight="1" x14ac:dyDescent="0.2">
      <c r="A7" s="137"/>
      <c r="B7" s="138"/>
      <c r="C7" s="149"/>
      <c r="D7" s="80" t="s">
        <v>43</v>
      </c>
      <c r="E7" s="80" t="s">
        <v>42</v>
      </c>
      <c r="F7" s="80" t="s">
        <v>44</v>
      </c>
      <c r="G7" s="80" t="s">
        <v>45</v>
      </c>
      <c r="H7" s="80" t="s">
        <v>43</v>
      </c>
      <c r="I7" s="80" t="s">
        <v>42</v>
      </c>
      <c r="J7" s="80" t="s">
        <v>43</v>
      </c>
      <c r="K7" s="80" t="s">
        <v>42</v>
      </c>
      <c r="L7" s="80" t="s">
        <v>43</v>
      </c>
      <c r="M7" s="80" t="s">
        <v>42</v>
      </c>
      <c r="N7" s="80" t="s">
        <v>43</v>
      </c>
      <c r="O7" s="80" t="s">
        <v>42</v>
      </c>
      <c r="P7" s="80" t="s">
        <v>43</v>
      </c>
      <c r="Q7" s="80" t="s">
        <v>42</v>
      </c>
      <c r="R7" s="80" t="s">
        <v>43</v>
      </c>
      <c r="S7" s="80" t="s">
        <v>42</v>
      </c>
      <c r="T7" s="80" t="s">
        <v>43</v>
      </c>
      <c r="U7" s="80" t="s">
        <v>42</v>
      </c>
      <c r="V7" s="80" t="s">
        <v>43</v>
      </c>
      <c r="W7" s="80" t="s">
        <v>42</v>
      </c>
      <c r="X7" s="80" t="s">
        <v>1</v>
      </c>
      <c r="Y7" s="80" t="s">
        <v>43</v>
      </c>
      <c r="Z7" s="80" t="s">
        <v>42</v>
      </c>
      <c r="AA7" s="80" t="s">
        <v>43</v>
      </c>
      <c r="AB7" s="51" t="s">
        <v>42</v>
      </c>
    </row>
    <row r="8" spans="1:34" s="6" customFormat="1" x14ac:dyDescent="0.2">
      <c r="A8" s="55" t="s">
        <v>67</v>
      </c>
      <c r="B8" s="56" t="s">
        <v>3</v>
      </c>
      <c r="C8" s="27">
        <v>1177378240</v>
      </c>
      <c r="D8" s="28">
        <f t="shared" ref="D8:AB8" si="0">SUM(D39,D70,D101,D137)</f>
        <v>1054</v>
      </c>
      <c r="E8" s="28">
        <f t="shared" si="0"/>
        <v>9942602</v>
      </c>
      <c r="F8" s="28">
        <f t="shared" si="0"/>
        <v>847</v>
      </c>
      <c r="G8" s="28">
        <f t="shared" si="0"/>
        <v>5885089</v>
      </c>
      <c r="H8" s="28">
        <f t="shared" si="0"/>
        <v>7398</v>
      </c>
      <c r="I8" s="28">
        <f t="shared" si="0"/>
        <v>40267887</v>
      </c>
      <c r="J8" s="28">
        <f t="shared" si="0"/>
        <v>30181</v>
      </c>
      <c r="K8" s="28">
        <f t="shared" si="0"/>
        <v>81336539</v>
      </c>
      <c r="L8" s="28">
        <f t="shared" si="0"/>
        <v>542</v>
      </c>
      <c r="M8" s="28">
        <f t="shared" si="0"/>
        <v>429000</v>
      </c>
      <c r="N8" s="28">
        <f t="shared" si="0"/>
        <v>151</v>
      </c>
      <c r="O8" s="29">
        <f t="shared" si="0"/>
        <v>9900632</v>
      </c>
      <c r="P8" s="29">
        <f t="shared" si="0"/>
        <v>2710</v>
      </c>
      <c r="Q8" s="29">
        <f t="shared" si="0"/>
        <v>53378079</v>
      </c>
      <c r="R8" s="29">
        <f t="shared" si="0"/>
        <v>554184</v>
      </c>
      <c r="S8" s="29">
        <f t="shared" si="0"/>
        <v>268146693</v>
      </c>
      <c r="T8" s="29">
        <f t="shared" si="0"/>
        <v>347</v>
      </c>
      <c r="U8" s="29">
        <f t="shared" si="0"/>
        <v>4572500</v>
      </c>
      <c r="V8" s="29">
        <f t="shared" si="0"/>
        <v>231442</v>
      </c>
      <c r="W8" s="30">
        <f t="shared" si="0"/>
        <v>108877206</v>
      </c>
      <c r="X8" s="30">
        <f t="shared" si="0"/>
        <v>461885</v>
      </c>
      <c r="Y8" s="30">
        <f t="shared" si="0"/>
        <v>731159</v>
      </c>
      <c r="Z8" s="29">
        <f t="shared" si="0"/>
        <v>594642013</v>
      </c>
      <c r="AA8" s="29">
        <f t="shared" si="0"/>
        <v>0</v>
      </c>
      <c r="AB8" s="29">
        <f t="shared" si="0"/>
        <v>0</v>
      </c>
      <c r="AD8" s="29">
        <f>D8+F8+J8+L8+N8+R8+T8+V8</f>
        <v>818748</v>
      </c>
      <c r="AE8" s="30">
        <f>E8+G8+K8+M8+O8+S8+U8+W8</f>
        <v>489090261</v>
      </c>
      <c r="AF8" s="30"/>
      <c r="AG8" s="30">
        <f>AE8+I8+Q8+Z8</f>
        <v>1177378240</v>
      </c>
      <c r="AH8" s="29"/>
    </row>
    <row r="9" spans="1:34" s="6" customFormat="1" x14ac:dyDescent="0.2">
      <c r="A9" s="8" t="s">
        <v>84</v>
      </c>
      <c r="B9" s="57" t="s">
        <v>85</v>
      </c>
      <c r="C9" s="31">
        <f t="shared" ref="C9:AB9" si="1">SUM(C40,C71,C102,C138)</f>
        <v>74826129</v>
      </c>
      <c r="D9" s="32">
        <f t="shared" si="1"/>
        <v>16</v>
      </c>
      <c r="E9" s="32">
        <f t="shared" si="1"/>
        <v>326400</v>
      </c>
      <c r="F9" s="32">
        <f t="shared" si="1"/>
        <v>0</v>
      </c>
      <c r="G9" s="32">
        <f t="shared" si="1"/>
        <v>0</v>
      </c>
      <c r="H9" s="32">
        <f t="shared" si="1"/>
        <v>10</v>
      </c>
      <c r="I9" s="32">
        <f t="shared" si="1"/>
        <v>157618</v>
      </c>
      <c r="J9" s="32">
        <f t="shared" si="1"/>
        <v>0</v>
      </c>
      <c r="K9" s="32">
        <f t="shared" si="1"/>
        <v>0</v>
      </c>
      <c r="L9" s="32">
        <f t="shared" si="1"/>
        <v>0</v>
      </c>
      <c r="M9" s="32">
        <f t="shared" si="1"/>
        <v>0</v>
      </c>
      <c r="N9" s="32">
        <f t="shared" si="1"/>
        <v>0</v>
      </c>
      <c r="O9" s="33">
        <f t="shared" si="1"/>
        <v>0</v>
      </c>
      <c r="P9" s="33">
        <f t="shared" si="1"/>
        <v>217</v>
      </c>
      <c r="Q9" s="33">
        <f t="shared" si="1"/>
        <v>5948000</v>
      </c>
      <c r="R9" s="33">
        <f t="shared" si="1"/>
        <v>0</v>
      </c>
      <c r="S9" s="33">
        <f t="shared" si="1"/>
        <v>0</v>
      </c>
      <c r="T9" s="33">
        <f t="shared" si="1"/>
        <v>100</v>
      </c>
      <c r="U9" s="33">
        <f t="shared" si="1"/>
        <v>2038200</v>
      </c>
      <c r="V9" s="33">
        <f t="shared" si="1"/>
        <v>0</v>
      </c>
      <c r="W9" s="34">
        <f t="shared" si="1"/>
        <v>0</v>
      </c>
      <c r="X9" s="34">
        <f t="shared" si="1"/>
        <v>84571</v>
      </c>
      <c r="Y9" s="34">
        <f t="shared" si="1"/>
        <v>127633</v>
      </c>
      <c r="Z9" s="33">
        <f t="shared" si="1"/>
        <v>66355911</v>
      </c>
      <c r="AA9" s="33">
        <f t="shared" si="1"/>
        <v>0</v>
      </c>
      <c r="AB9" s="33">
        <f t="shared" si="1"/>
        <v>0</v>
      </c>
      <c r="AD9" s="33">
        <f t="shared" ref="AD9:AD30" si="2">D9+F9+J9+L9+N9+R9+T9+V9</f>
        <v>116</v>
      </c>
      <c r="AE9" s="34">
        <f t="shared" ref="AE9:AE30" si="3">E9+G9+K9+M9+O9+S9+U9+W9</f>
        <v>2364600</v>
      </c>
      <c r="AF9" s="34"/>
      <c r="AG9" s="34">
        <f t="shared" ref="AG9:AG30" si="4">AE9+I9+Q9+Z9</f>
        <v>74826129</v>
      </c>
      <c r="AH9" s="33"/>
    </row>
    <row r="10" spans="1:34" s="6" customFormat="1" x14ac:dyDescent="0.2">
      <c r="A10" s="8" t="s">
        <v>86</v>
      </c>
      <c r="B10" s="57" t="s">
        <v>87</v>
      </c>
      <c r="C10" s="31">
        <f t="shared" ref="C10:AB10" si="5">SUM(C41,C72,C103,C139)</f>
        <v>169625293</v>
      </c>
      <c r="D10" s="32">
        <f t="shared" si="5"/>
        <v>15</v>
      </c>
      <c r="E10" s="32">
        <f t="shared" si="5"/>
        <v>15000</v>
      </c>
      <c r="F10" s="32">
        <f t="shared" si="5"/>
        <v>0</v>
      </c>
      <c r="G10" s="32">
        <f t="shared" si="5"/>
        <v>0</v>
      </c>
      <c r="H10" s="32">
        <f t="shared" si="5"/>
        <v>0</v>
      </c>
      <c r="I10" s="32">
        <f t="shared" si="5"/>
        <v>0</v>
      </c>
      <c r="J10" s="32">
        <f t="shared" si="5"/>
        <v>0</v>
      </c>
      <c r="K10" s="32">
        <f t="shared" si="5"/>
        <v>0</v>
      </c>
      <c r="L10" s="32">
        <f t="shared" si="5"/>
        <v>542</v>
      </c>
      <c r="M10" s="32">
        <f t="shared" si="5"/>
        <v>429000</v>
      </c>
      <c r="N10" s="32">
        <f t="shared" si="5"/>
        <v>27</v>
      </c>
      <c r="O10" s="33">
        <f t="shared" si="5"/>
        <v>1819593</v>
      </c>
      <c r="P10" s="33">
        <f t="shared" si="5"/>
        <v>547</v>
      </c>
      <c r="Q10" s="33">
        <f t="shared" si="5"/>
        <v>12181000</v>
      </c>
      <c r="R10" s="33">
        <f t="shared" si="5"/>
        <v>0</v>
      </c>
      <c r="S10" s="33">
        <f t="shared" si="5"/>
        <v>0</v>
      </c>
      <c r="T10" s="33">
        <f t="shared" si="5"/>
        <v>3</v>
      </c>
      <c r="U10" s="33">
        <f t="shared" si="5"/>
        <v>49500</v>
      </c>
      <c r="V10" s="33">
        <f t="shared" si="5"/>
        <v>17153</v>
      </c>
      <c r="W10" s="34">
        <f t="shared" si="5"/>
        <v>17586500</v>
      </c>
      <c r="X10" s="34">
        <f t="shared" si="5"/>
        <v>59936</v>
      </c>
      <c r="Y10" s="34">
        <f t="shared" si="5"/>
        <v>59936</v>
      </c>
      <c r="Z10" s="33">
        <f t="shared" si="5"/>
        <v>137544700</v>
      </c>
      <c r="AA10" s="33">
        <f t="shared" si="5"/>
        <v>0</v>
      </c>
      <c r="AB10" s="33">
        <f t="shared" si="5"/>
        <v>0</v>
      </c>
      <c r="AD10" s="33">
        <f t="shared" si="2"/>
        <v>17740</v>
      </c>
      <c r="AE10" s="34">
        <f t="shared" si="3"/>
        <v>19899593</v>
      </c>
      <c r="AF10" s="34"/>
      <c r="AG10" s="34">
        <f t="shared" si="4"/>
        <v>169625293</v>
      </c>
      <c r="AH10" s="33"/>
    </row>
    <row r="11" spans="1:34" s="6" customFormat="1" x14ac:dyDescent="0.2">
      <c r="A11" s="8" t="s">
        <v>195</v>
      </c>
      <c r="B11" s="57" t="s">
        <v>88</v>
      </c>
      <c r="C11" s="31">
        <f t="shared" ref="C11:AB11" si="6">SUM(C42,C73,C104,C140)</f>
        <v>43607000</v>
      </c>
      <c r="D11" s="32">
        <f t="shared" si="6"/>
        <v>46</v>
      </c>
      <c r="E11" s="32">
        <f t="shared" si="6"/>
        <v>445000</v>
      </c>
      <c r="F11" s="32">
        <f t="shared" si="6"/>
        <v>0</v>
      </c>
      <c r="G11" s="32">
        <f t="shared" si="6"/>
        <v>0</v>
      </c>
      <c r="H11" s="32">
        <f t="shared" si="6"/>
        <v>0</v>
      </c>
      <c r="I11" s="32">
        <f t="shared" si="6"/>
        <v>0</v>
      </c>
      <c r="J11" s="32">
        <f t="shared" si="6"/>
        <v>0</v>
      </c>
      <c r="K11" s="32">
        <f t="shared" si="6"/>
        <v>0</v>
      </c>
      <c r="L11" s="32">
        <f t="shared" si="6"/>
        <v>0</v>
      </c>
      <c r="M11" s="32">
        <f t="shared" si="6"/>
        <v>0</v>
      </c>
      <c r="N11" s="32">
        <f t="shared" si="6"/>
        <v>0</v>
      </c>
      <c r="O11" s="33">
        <f t="shared" si="6"/>
        <v>0</v>
      </c>
      <c r="P11" s="33">
        <f t="shared" si="6"/>
        <v>0</v>
      </c>
      <c r="Q11" s="33">
        <f t="shared" si="6"/>
        <v>0</v>
      </c>
      <c r="R11" s="33">
        <f t="shared" si="6"/>
        <v>0</v>
      </c>
      <c r="S11" s="33">
        <f t="shared" si="6"/>
        <v>0</v>
      </c>
      <c r="T11" s="33">
        <f t="shared" si="6"/>
        <v>0</v>
      </c>
      <c r="U11" s="33">
        <f t="shared" si="6"/>
        <v>0</v>
      </c>
      <c r="V11" s="33">
        <f t="shared" si="6"/>
        <v>0</v>
      </c>
      <c r="W11" s="34">
        <f t="shared" si="6"/>
        <v>0</v>
      </c>
      <c r="X11" s="34">
        <f t="shared" si="6"/>
        <v>21513</v>
      </c>
      <c r="Y11" s="34">
        <f t="shared" si="6"/>
        <v>56791</v>
      </c>
      <c r="Z11" s="33">
        <f t="shared" si="6"/>
        <v>43162000</v>
      </c>
      <c r="AA11" s="33">
        <f t="shared" si="6"/>
        <v>0</v>
      </c>
      <c r="AB11" s="33">
        <f t="shared" si="6"/>
        <v>0</v>
      </c>
      <c r="AD11" s="33">
        <f t="shared" si="2"/>
        <v>46</v>
      </c>
      <c r="AE11" s="34">
        <f t="shared" si="3"/>
        <v>445000</v>
      </c>
      <c r="AF11" s="34"/>
      <c r="AG11" s="34">
        <f t="shared" si="4"/>
        <v>43607000</v>
      </c>
      <c r="AH11" s="33"/>
    </row>
    <row r="12" spans="1:34" s="6" customFormat="1" x14ac:dyDescent="0.2">
      <c r="A12" s="8" t="s">
        <v>196</v>
      </c>
      <c r="B12" s="57" t="s">
        <v>89</v>
      </c>
      <c r="C12" s="31">
        <f t="shared" ref="C12:AB12" si="7">SUM(C43,C74,C105,C141)</f>
        <v>276111866</v>
      </c>
      <c r="D12" s="32">
        <f t="shared" si="7"/>
        <v>383</v>
      </c>
      <c r="E12" s="32">
        <f t="shared" si="7"/>
        <v>6528800</v>
      </c>
      <c r="F12" s="32">
        <f t="shared" si="7"/>
        <v>0</v>
      </c>
      <c r="G12" s="32">
        <f t="shared" si="7"/>
        <v>0</v>
      </c>
      <c r="H12" s="32">
        <f t="shared" si="7"/>
        <v>0</v>
      </c>
      <c r="I12" s="32">
        <f t="shared" si="7"/>
        <v>0</v>
      </c>
      <c r="J12" s="32">
        <f t="shared" si="7"/>
        <v>23035</v>
      </c>
      <c r="K12" s="32">
        <f t="shared" si="7"/>
        <v>69437400</v>
      </c>
      <c r="L12" s="32">
        <f t="shared" si="7"/>
        <v>0</v>
      </c>
      <c r="M12" s="32">
        <f t="shared" si="7"/>
        <v>0</v>
      </c>
      <c r="N12" s="32">
        <f t="shared" si="7"/>
        <v>0</v>
      </c>
      <c r="O12" s="33">
        <f t="shared" si="7"/>
        <v>0</v>
      </c>
      <c r="P12" s="33">
        <f t="shared" si="7"/>
        <v>513</v>
      </c>
      <c r="Q12" s="33">
        <f t="shared" si="7"/>
        <v>15083666</v>
      </c>
      <c r="R12" s="33">
        <f t="shared" si="7"/>
        <v>0</v>
      </c>
      <c r="S12" s="33">
        <f t="shared" si="7"/>
        <v>0</v>
      </c>
      <c r="T12" s="33">
        <f t="shared" si="7"/>
        <v>195</v>
      </c>
      <c r="U12" s="33">
        <f t="shared" si="7"/>
        <v>1989000</v>
      </c>
      <c r="V12" s="33">
        <f t="shared" si="7"/>
        <v>29611</v>
      </c>
      <c r="W12" s="34">
        <f t="shared" si="7"/>
        <v>88482000</v>
      </c>
      <c r="X12" s="34">
        <f t="shared" si="7"/>
        <v>51868</v>
      </c>
      <c r="Y12" s="34">
        <f t="shared" si="7"/>
        <v>51868</v>
      </c>
      <c r="Z12" s="33">
        <f t="shared" si="7"/>
        <v>94591000</v>
      </c>
      <c r="AA12" s="33">
        <f t="shared" si="7"/>
        <v>0</v>
      </c>
      <c r="AB12" s="33">
        <f t="shared" si="7"/>
        <v>0</v>
      </c>
      <c r="AD12" s="33">
        <f t="shared" si="2"/>
        <v>53224</v>
      </c>
      <c r="AE12" s="34">
        <f t="shared" si="3"/>
        <v>166437200</v>
      </c>
      <c r="AF12" s="34"/>
      <c r="AG12" s="34">
        <f t="shared" si="4"/>
        <v>276111866</v>
      </c>
      <c r="AH12" s="33"/>
    </row>
    <row r="13" spans="1:34" s="6" customFormat="1" x14ac:dyDescent="0.2">
      <c r="A13" s="8" t="s">
        <v>90</v>
      </c>
      <c r="B13" s="57" t="s">
        <v>91</v>
      </c>
      <c r="C13" s="31">
        <f t="shared" ref="C13:AB13" si="8">SUM(C44,C75,C106,C142)</f>
        <v>93655688</v>
      </c>
      <c r="D13" s="32">
        <f t="shared" si="8"/>
        <v>9</v>
      </c>
      <c r="E13" s="32">
        <f t="shared" si="8"/>
        <v>68000</v>
      </c>
      <c r="F13" s="32">
        <f t="shared" si="8"/>
        <v>0</v>
      </c>
      <c r="G13" s="32">
        <f t="shared" si="8"/>
        <v>0</v>
      </c>
      <c r="H13" s="32">
        <f t="shared" si="8"/>
        <v>0</v>
      </c>
      <c r="I13" s="32">
        <f t="shared" si="8"/>
        <v>0</v>
      </c>
      <c r="J13" s="32">
        <f t="shared" si="8"/>
        <v>0</v>
      </c>
      <c r="K13" s="32">
        <f t="shared" si="8"/>
        <v>0</v>
      </c>
      <c r="L13" s="32">
        <f t="shared" si="8"/>
        <v>0</v>
      </c>
      <c r="M13" s="32">
        <f t="shared" si="8"/>
        <v>0</v>
      </c>
      <c r="N13" s="32">
        <f t="shared" si="8"/>
        <v>42</v>
      </c>
      <c r="O13" s="33">
        <f t="shared" si="8"/>
        <v>3644846</v>
      </c>
      <c r="P13" s="33">
        <f t="shared" si="8"/>
        <v>0</v>
      </c>
      <c r="Q13" s="33">
        <f t="shared" si="8"/>
        <v>0</v>
      </c>
      <c r="R13" s="33">
        <f t="shared" si="8"/>
        <v>0</v>
      </c>
      <c r="S13" s="33">
        <f t="shared" si="8"/>
        <v>0</v>
      </c>
      <c r="T13" s="33">
        <f t="shared" si="8"/>
        <v>0</v>
      </c>
      <c r="U13" s="33">
        <f t="shared" si="8"/>
        <v>0</v>
      </c>
      <c r="V13" s="33">
        <f t="shared" si="8"/>
        <v>0</v>
      </c>
      <c r="W13" s="34">
        <f t="shared" si="8"/>
        <v>0</v>
      </c>
      <c r="X13" s="34">
        <f t="shared" si="8"/>
        <v>145357</v>
      </c>
      <c r="Y13" s="34">
        <f t="shared" si="8"/>
        <v>318635</v>
      </c>
      <c r="Z13" s="33">
        <f t="shared" si="8"/>
        <v>89942842</v>
      </c>
      <c r="AA13" s="33">
        <f t="shared" si="8"/>
        <v>0</v>
      </c>
      <c r="AB13" s="33">
        <f t="shared" si="8"/>
        <v>0</v>
      </c>
      <c r="AD13" s="33">
        <f t="shared" si="2"/>
        <v>51</v>
      </c>
      <c r="AE13" s="34">
        <f t="shared" si="3"/>
        <v>3712846</v>
      </c>
      <c r="AF13" s="34"/>
      <c r="AG13" s="34">
        <f t="shared" si="4"/>
        <v>93655688</v>
      </c>
      <c r="AH13" s="33"/>
    </row>
    <row r="14" spans="1:34" s="6" customFormat="1" x14ac:dyDescent="0.2">
      <c r="A14" s="8" t="s">
        <v>92</v>
      </c>
      <c r="B14" s="57" t="s">
        <v>93</v>
      </c>
      <c r="C14" s="31">
        <f t="shared" ref="C14:AB14" si="9">SUM(C45,C76,C107,C143)</f>
        <v>167643100</v>
      </c>
      <c r="D14" s="72">
        <f t="shared" si="9"/>
        <v>49</v>
      </c>
      <c r="E14" s="72">
        <f t="shared" si="9"/>
        <v>245000</v>
      </c>
      <c r="F14" s="72">
        <f t="shared" si="9"/>
        <v>161</v>
      </c>
      <c r="G14" s="72">
        <f t="shared" si="9"/>
        <v>745160</v>
      </c>
      <c r="H14" s="72">
        <f t="shared" si="9"/>
        <v>35</v>
      </c>
      <c r="I14" s="72">
        <f t="shared" si="9"/>
        <v>372269</v>
      </c>
      <c r="J14" s="72">
        <f t="shared" si="9"/>
        <v>1565</v>
      </c>
      <c r="K14" s="72">
        <f t="shared" si="9"/>
        <v>3697790</v>
      </c>
      <c r="L14" s="72">
        <f t="shared" si="9"/>
        <v>0</v>
      </c>
      <c r="M14" s="72">
        <f t="shared" si="9"/>
        <v>0</v>
      </c>
      <c r="N14" s="72">
        <f t="shared" si="9"/>
        <v>5</v>
      </c>
      <c r="O14" s="33">
        <f t="shared" si="9"/>
        <v>110000</v>
      </c>
      <c r="P14" s="33">
        <f t="shared" si="9"/>
        <v>295</v>
      </c>
      <c r="Q14" s="33">
        <f t="shared" si="9"/>
        <v>2950000</v>
      </c>
      <c r="R14" s="33">
        <f t="shared" si="9"/>
        <v>445165</v>
      </c>
      <c r="S14" s="33">
        <f t="shared" si="9"/>
        <v>106526675</v>
      </c>
      <c r="T14" s="33">
        <f t="shared" si="9"/>
        <v>0</v>
      </c>
      <c r="U14" s="33">
        <f t="shared" si="9"/>
        <v>0</v>
      </c>
      <c r="V14" s="33">
        <f t="shared" si="9"/>
        <v>184654</v>
      </c>
      <c r="W14" s="34">
        <f t="shared" si="9"/>
        <v>2703206</v>
      </c>
      <c r="X14" s="34">
        <f t="shared" si="9"/>
        <v>19263</v>
      </c>
      <c r="Y14" s="34">
        <f t="shared" si="9"/>
        <v>0</v>
      </c>
      <c r="Z14" s="33">
        <f t="shared" si="9"/>
        <v>50293000</v>
      </c>
      <c r="AA14" s="33">
        <f t="shared" si="9"/>
        <v>0</v>
      </c>
      <c r="AB14" s="33">
        <f t="shared" si="9"/>
        <v>0</v>
      </c>
      <c r="AD14" s="33">
        <f t="shared" si="2"/>
        <v>631599</v>
      </c>
      <c r="AE14" s="34">
        <f t="shared" si="3"/>
        <v>114027831</v>
      </c>
      <c r="AF14" s="34"/>
      <c r="AG14" s="34">
        <f t="shared" si="4"/>
        <v>167643100</v>
      </c>
      <c r="AH14" s="33"/>
    </row>
    <row r="15" spans="1:34" x14ac:dyDescent="0.2">
      <c r="A15" s="11" t="s">
        <v>51</v>
      </c>
      <c r="B15" s="57" t="s">
        <v>4</v>
      </c>
      <c r="C15" s="35">
        <f t="shared" ref="C15:AB15" si="10">SUM(C46,C77,C108,C144)</f>
        <v>3699700</v>
      </c>
      <c r="D15" s="36">
        <f t="shared" si="10"/>
        <v>6</v>
      </c>
      <c r="E15" s="36">
        <f t="shared" si="10"/>
        <v>30000</v>
      </c>
      <c r="F15" s="36">
        <f t="shared" si="10"/>
        <v>0</v>
      </c>
      <c r="G15" s="36">
        <f t="shared" si="10"/>
        <v>0</v>
      </c>
      <c r="H15" s="36">
        <f t="shared" si="10"/>
        <v>0</v>
      </c>
      <c r="I15" s="36">
        <f t="shared" si="10"/>
        <v>0</v>
      </c>
      <c r="J15" s="36">
        <f t="shared" si="10"/>
        <v>150</v>
      </c>
      <c r="K15" s="36">
        <f t="shared" si="10"/>
        <v>777100</v>
      </c>
      <c r="L15" s="36">
        <f t="shared" si="10"/>
        <v>0</v>
      </c>
      <c r="M15" s="36">
        <f t="shared" si="10"/>
        <v>0</v>
      </c>
      <c r="N15" s="36">
        <f t="shared" si="10"/>
        <v>13</v>
      </c>
      <c r="O15" s="37">
        <f t="shared" si="10"/>
        <v>708600</v>
      </c>
      <c r="P15" s="37">
        <f t="shared" si="10"/>
        <v>0</v>
      </c>
      <c r="Q15" s="37">
        <f t="shared" si="10"/>
        <v>0</v>
      </c>
      <c r="R15" s="37">
        <f t="shared" si="10"/>
        <v>0</v>
      </c>
      <c r="S15" s="37">
        <f t="shared" si="10"/>
        <v>0</v>
      </c>
      <c r="T15" s="37">
        <f t="shared" si="10"/>
        <v>11</v>
      </c>
      <c r="U15" s="37">
        <f t="shared" si="10"/>
        <v>113000</v>
      </c>
      <c r="V15" s="37">
        <f t="shared" si="10"/>
        <v>0</v>
      </c>
      <c r="W15" s="38">
        <f t="shared" si="10"/>
        <v>0</v>
      </c>
      <c r="X15" s="38">
        <f t="shared" si="10"/>
        <v>2071</v>
      </c>
      <c r="Y15" s="38">
        <f t="shared" si="10"/>
        <v>2071</v>
      </c>
      <c r="Z15" s="37">
        <f t="shared" si="10"/>
        <v>2071000</v>
      </c>
      <c r="AA15" s="37">
        <f t="shared" si="10"/>
        <v>0</v>
      </c>
      <c r="AB15" s="37">
        <f t="shared" si="10"/>
        <v>0</v>
      </c>
      <c r="AD15" s="37">
        <f t="shared" si="2"/>
        <v>180</v>
      </c>
      <c r="AE15" s="38">
        <f t="shared" si="3"/>
        <v>1628700</v>
      </c>
      <c r="AF15" s="38"/>
      <c r="AG15" s="38">
        <f t="shared" si="4"/>
        <v>3699700</v>
      </c>
      <c r="AH15" s="37"/>
    </row>
    <row r="16" spans="1:34" x14ac:dyDescent="0.2">
      <c r="A16" s="11" t="s">
        <v>52</v>
      </c>
      <c r="B16" s="57" t="s">
        <v>5</v>
      </c>
      <c r="C16" s="35">
        <f t="shared" ref="C16:AB16" si="11">SUM(C47,C78,C109,C145)</f>
        <v>7478562</v>
      </c>
      <c r="D16" s="36">
        <f t="shared" si="11"/>
        <v>0</v>
      </c>
      <c r="E16" s="36">
        <f t="shared" si="11"/>
        <v>0</v>
      </c>
      <c r="F16" s="36">
        <f t="shared" si="11"/>
        <v>0</v>
      </c>
      <c r="G16" s="36">
        <f t="shared" si="11"/>
        <v>0</v>
      </c>
      <c r="H16" s="36">
        <f t="shared" si="11"/>
        <v>0</v>
      </c>
      <c r="I16" s="36">
        <f t="shared" si="11"/>
        <v>0</v>
      </c>
      <c r="J16" s="36">
        <f t="shared" si="11"/>
        <v>125</v>
      </c>
      <c r="K16" s="36">
        <f t="shared" si="11"/>
        <v>511349</v>
      </c>
      <c r="L16" s="36">
        <f t="shared" si="11"/>
        <v>0</v>
      </c>
      <c r="M16" s="36">
        <f t="shared" si="11"/>
        <v>0</v>
      </c>
      <c r="N16" s="36">
        <f t="shared" si="11"/>
        <v>0</v>
      </c>
      <c r="O16" s="37">
        <f t="shared" si="11"/>
        <v>0</v>
      </c>
      <c r="P16" s="37">
        <f t="shared" si="11"/>
        <v>63</v>
      </c>
      <c r="Q16" s="37">
        <f t="shared" si="11"/>
        <v>1254213</v>
      </c>
      <c r="R16" s="37">
        <f t="shared" si="11"/>
        <v>0</v>
      </c>
      <c r="S16" s="37">
        <f t="shared" si="11"/>
        <v>0</v>
      </c>
      <c r="T16" s="37">
        <f t="shared" si="11"/>
        <v>0</v>
      </c>
      <c r="U16" s="37">
        <f t="shared" si="11"/>
        <v>0</v>
      </c>
      <c r="V16" s="37">
        <f t="shared" si="11"/>
        <v>0</v>
      </c>
      <c r="W16" s="38">
        <f t="shared" si="11"/>
        <v>0</v>
      </c>
      <c r="X16" s="38">
        <f t="shared" si="11"/>
        <v>4332</v>
      </c>
      <c r="Y16" s="38">
        <f t="shared" si="11"/>
        <v>2849</v>
      </c>
      <c r="Z16" s="37">
        <f t="shared" si="11"/>
        <v>5713000</v>
      </c>
      <c r="AA16" s="37">
        <f t="shared" si="11"/>
        <v>0</v>
      </c>
      <c r="AB16" s="37">
        <f t="shared" si="11"/>
        <v>0</v>
      </c>
      <c r="AD16" s="37">
        <f t="shared" si="2"/>
        <v>125</v>
      </c>
      <c r="AE16" s="38">
        <f t="shared" si="3"/>
        <v>511349</v>
      </c>
      <c r="AF16" s="38"/>
      <c r="AG16" s="38">
        <f t="shared" si="4"/>
        <v>7478562</v>
      </c>
      <c r="AH16" s="37"/>
    </row>
    <row r="17" spans="1:34" x14ac:dyDescent="0.2">
      <c r="A17" s="11" t="s">
        <v>53</v>
      </c>
      <c r="B17" s="57" t="s">
        <v>6</v>
      </c>
      <c r="C17" s="35">
        <f t="shared" ref="C17:AB17" si="12">SUM(C48,C79,C110,C146)</f>
        <v>14740851</v>
      </c>
      <c r="D17" s="36">
        <f t="shared" si="12"/>
        <v>9</v>
      </c>
      <c r="E17" s="36">
        <f t="shared" si="12"/>
        <v>45000</v>
      </c>
      <c r="F17" s="36">
        <f t="shared" si="12"/>
        <v>0</v>
      </c>
      <c r="G17" s="36">
        <f t="shared" si="12"/>
        <v>0</v>
      </c>
      <c r="H17" s="36">
        <f t="shared" si="12"/>
        <v>0</v>
      </c>
      <c r="I17" s="36">
        <f t="shared" si="12"/>
        <v>0</v>
      </c>
      <c r="J17" s="36">
        <f t="shared" si="12"/>
        <v>3198</v>
      </c>
      <c r="K17" s="36">
        <f t="shared" si="12"/>
        <v>3636000</v>
      </c>
      <c r="L17" s="36">
        <f t="shared" si="12"/>
        <v>0</v>
      </c>
      <c r="M17" s="36">
        <f t="shared" si="12"/>
        <v>0</v>
      </c>
      <c r="N17" s="36">
        <f t="shared" si="12"/>
        <v>3</v>
      </c>
      <c r="O17" s="37">
        <f t="shared" si="12"/>
        <v>198215</v>
      </c>
      <c r="P17" s="37">
        <f t="shared" si="12"/>
        <v>136</v>
      </c>
      <c r="Q17" s="37">
        <f t="shared" si="12"/>
        <v>1485000</v>
      </c>
      <c r="R17" s="37">
        <f t="shared" si="12"/>
        <v>0</v>
      </c>
      <c r="S17" s="37">
        <f t="shared" si="12"/>
        <v>0</v>
      </c>
      <c r="T17" s="37">
        <f t="shared" si="12"/>
        <v>0</v>
      </c>
      <c r="U17" s="37">
        <f t="shared" si="12"/>
        <v>0</v>
      </c>
      <c r="V17" s="37">
        <f t="shared" si="12"/>
        <v>0</v>
      </c>
      <c r="W17" s="38">
        <f t="shared" si="12"/>
        <v>0</v>
      </c>
      <c r="X17" s="38">
        <f t="shared" si="12"/>
        <v>7571</v>
      </c>
      <c r="Y17" s="38">
        <f t="shared" si="12"/>
        <v>15297</v>
      </c>
      <c r="Z17" s="37">
        <f t="shared" si="12"/>
        <v>9376636</v>
      </c>
      <c r="AA17" s="37">
        <f t="shared" si="12"/>
        <v>0</v>
      </c>
      <c r="AB17" s="37">
        <f t="shared" si="12"/>
        <v>0</v>
      </c>
      <c r="AD17" s="37">
        <f t="shared" si="2"/>
        <v>3210</v>
      </c>
      <c r="AE17" s="38">
        <f t="shared" si="3"/>
        <v>3879215</v>
      </c>
      <c r="AF17" s="38"/>
      <c r="AG17" s="38">
        <f t="shared" si="4"/>
        <v>14740851</v>
      </c>
      <c r="AH17" s="37"/>
    </row>
    <row r="18" spans="1:34" x14ac:dyDescent="0.2">
      <c r="A18" s="11" t="s">
        <v>54</v>
      </c>
      <c r="B18" s="57" t="s">
        <v>7</v>
      </c>
      <c r="C18" s="35">
        <v>18168168</v>
      </c>
      <c r="D18" s="36">
        <v>121</v>
      </c>
      <c r="E18" s="36">
        <v>242000</v>
      </c>
      <c r="F18" s="36">
        <f t="shared" ref="F18:AB18" si="13">SUM(F49,F80,F111,F147)</f>
        <v>0</v>
      </c>
      <c r="G18" s="36">
        <f t="shared" si="13"/>
        <v>0</v>
      </c>
      <c r="H18" s="36">
        <f t="shared" si="13"/>
        <v>0</v>
      </c>
      <c r="I18" s="36">
        <f t="shared" si="13"/>
        <v>0</v>
      </c>
      <c r="J18" s="36">
        <f t="shared" si="13"/>
        <v>0</v>
      </c>
      <c r="K18" s="36">
        <f t="shared" si="13"/>
        <v>0</v>
      </c>
      <c r="L18" s="36">
        <f t="shared" si="13"/>
        <v>0</v>
      </c>
      <c r="M18" s="36">
        <f t="shared" si="13"/>
        <v>0</v>
      </c>
      <c r="N18" s="36">
        <f t="shared" si="13"/>
        <v>23</v>
      </c>
      <c r="O18" s="37">
        <f t="shared" si="13"/>
        <v>655168</v>
      </c>
      <c r="P18" s="37">
        <f t="shared" si="13"/>
        <v>127</v>
      </c>
      <c r="Q18" s="37">
        <f t="shared" si="13"/>
        <v>2410000</v>
      </c>
      <c r="R18" s="37">
        <f t="shared" si="13"/>
        <v>0</v>
      </c>
      <c r="S18" s="37">
        <f t="shared" si="13"/>
        <v>0</v>
      </c>
      <c r="T18" s="37">
        <f t="shared" si="13"/>
        <v>0</v>
      </c>
      <c r="U18" s="37">
        <f t="shared" si="13"/>
        <v>0</v>
      </c>
      <c r="V18" s="37">
        <f t="shared" si="13"/>
        <v>0</v>
      </c>
      <c r="W18" s="38">
        <f t="shared" si="13"/>
        <v>0</v>
      </c>
      <c r="X18" s="38">
        <f t="shared" si="13"/>
        <v>14861</v>
      </c>
      <c r="Y18" s="38">
        <f t="shared" si="13"/>
        <v>14861</v>
      </c>
      <c r="Z18" s="37">
        <f t="shared" si="13"/>
        <v>14861000</v>
      </c>
      <c r="AA18" s="37">
        <f t="shared" si="13"/>
        <v>0</v>
      </c>
      <c r="AB18" s="37">
        <f t="shared" si="13"/>
        <v>0</v>
      </c>
      <c r="AD18" s="37">
        <f t="shared" si="2"/>
        <v>144</v>
      </c>
      <c r="AE18" s="38">
        <f t="shared" si="3"/>
        <v>897168</v>
      </c>
      <c r="AF18" s="38"/>
      <c r="AG18" s="38">
        <f t="shared" si="4"/>
        <v>18168168</v>
      </c>
      <c r="AH18" s="37"/>
    </row>
    <row r="19" spans="1:34" x14ac:dyDescent="0.2">
      <c r="A19" s="11" t="s">
        <v>55</v>
      </c>
      <c r="B19" s="57" t="s">
        <v>8</v>
      </c>
      <c r="C19" s="35">
        <f t="shared" ref="C19:AB19" si="14">SUM(C50,C81,C112,C148)</f>
        <v>15363818</v>
      </c>
      <c r="D19" s="36">
        <f t="shared" si="14"/>
        <v>16</v>
      </c>
      <c r="E19" s="36">
        <f t="shared" si="14"/>
        <v>160000</v>
      </c>
      <c r="F19" s="36">
        <f t="shared" si="14"/>
        <v>0</v>
      </c>
      <c r="G19" s="36">
        <f t="shared" si="14"/>
        <v>0</v>
      </c>
      <c r="H19" s="36">
        <f t="shared" si="14"/>
        <v>0</v>
      </c>
      <c r="I19" s="36">
        <f t="shared" si="14"/>
        <v>0</v>
      </c>
      <c r="J19" s="36">
        <f t="shared" si="14"/>
        <v>713</v>
      </c>
      <c r="K19" s="36">
        <f t="shared" si="14"/>
        <v>427000</v>
      </c>
      <c r="L19" s="36">
        <f t="shared" si="14"/>
        <v>0</v>
      </c>
      <c r="M19" s="36">
        <f t="shared" si="14"/>
        <v>0</v>
      </c>
      <c r="N19" s="36">
        <f t="shared" si="14"/>
        <v>0</v>
      </c>
      <c r="O19" s="37">
        <f t="shared" si="14"/>
        <v>0</v>
      </c>
      <c r="P19" s="37">
        <f t="shared" si="14"/>
        <v>139</v>
      </c>
      <c r="Q19" s="37">
        <f t="shared" si="14"/>
        <v>3462700</v>
      </c>
      <c r="R19" s="37">
        <f t="shared" si="14"/>
        <v>24560</v>
      </c>
      <c r="S19" s="37">
        <f t="shared" si="14"/>
        <v>8449718</v>
      </c>
      <c r="T19" s="37">
        <f t="shared" si="14"/>
        <v>0</v>
      </c>
      <c r="U19" s="37">
        <f t="shared" si="14"/>
        <v>0</v>
      </c>
      <c r="V19" s="37">
        <f t="shared" si="14"/>
        <v>0</v>
      </c>
      <c r="W19" s="38">
        <f t="shared" si="14"/>
        <v>0</v>
      </c>
      <c r="X19" s="38">
        <f t="shared" si="14"/>
        <v>4354</v>
      </c>
      <c r="Y19" s="38">
        <f t="shared" si="14"/>
        <v>4354</v>
      </c>
      <c r="Z19" s="37">
        <f t="shared" si="14"/>
        <v>2864400</v>
      </c>
      <c r="AA19" s="37">
        <f t="shared" si="14"/>
        <v>0</v>
      </c>
      <c r="AB19" s="37">
        <f t="shared" si="14"/>
        <v>0</v>
      </c>
      <c r="AD19" s="37">
        <f t="shared" si="2"/>
        <v>25289</v>
      </c>
      <c r="AE19" s="38">
        <f t="shared" si="3"/>
        <v>9036718</v>
      </c>
      <c r="AF19" s="38"/>
      <c r="AG19" s="38">
        <f t="shared" si="4"/>
        <v>15363818</v>
      </c>
      <c r="AH19" s="37"/>
    </row>
    <row r="20" spans="1:34" x14ac:dyDescent="0.2">
      <c r="A20" s="11" t="s">
        <v>56</v>
      </c>
      <c r="B20" s="57" t="s">
        <v>9</v>
      </c>
      <c r="C20" s="35">
        <f t="shared" ref="C20:AB20" si="15">SUM(C51,C82,C113,C149)</f>
        <v>1049074</v>
      </c>
      <c r="D20" s="36">
        <f t="shared" si="15"/>
        <v>49</v>
      </c>
      <c r="E20" s="36">
        <f t="shared" si="15"/>
        <v>290000</v>
      </c>
      <c r="F20" s="36">
        <f t="shared" si="15"/>
        <v>0</v>
      </c>
      <c r="G20" s="36">
        <f t="shared" si="15"/>
        <v>0</v>
      </c>
      <c r="H20" s="36">
        <f t="shared" si="15"/>
        <v>0</v>
      </c>
      <c r="I20" s="36">
        <f t="shared" si="15"/>
        <v>0</v>
      </c>
      <c r="J20" s="36">
        <f t="shared" si="15"/>
        <v>0</v>
      </c>
      <c r="K20" s="36">
        <f t="shared" si="15"/>
        <v>0</v>
      </c>
      <c r="L20" s="36">
        <f t="shared" si="15"/>
        <v>0</v>
      </c>
      <c r="M20" s="36">
        <f t="shared" si="15"/>
        <v>0</v>
      </c>
      <c r="N20" s="36">
        <f t="shared" si="15"/>
        <v>5</v>
      </c>
      <c r="O20" s="37">
        <f t="shared" si="15"/>
        <v>484750</v>
      </c>
      <c r="P20" s="37">
        <f t="shared" si="15"/>
        <v>0</v>
      </c>
      <c r="Q20" s="37">
        <f t="shared" si="15"/>
        <v>0</v>
      </c>
      <c r="R20" s="37">
        <f t="shared" si="15"/>
        <v>0</v>
      </c>
      <c r="S20" s="37">
        <f t="shared" si="15"/>
        <v>0</v>
      </c>
      <c r="T20" s="37">
        <f t="shared" si="15"/>
        <v>0</v>
      </c>
      <c r="U20" s="37">
        <f t="shared" si="15"/>
        <v>0</v>
      </c>
      <c r="V20" s="37">
        <f t="shared" si="15"/>
        <v>0</v>
      </c>
      <c r="W20" s="38">
        <f t="shared" si="15"/>
        <v>0</v>
      </c>
      <c r="X20" s="38">
        <f t="shared" si="15"/>
        <v>695</v>
      </c>
      <c r="Y20" s="38">
        <f t="shared" si="15"/>
        <v>1518</v>
      </c>
      <c r="Z20" s="37">
        <f t="shared" si="15"/>
        <v>274324</v>
      </c>
      <c r="AA20" s="37">
        <f t="shared" si="15"/>
        <v>0</v>
      </c>
      <c r="AB20" s="37">
        <f t="shared" si="15"/>
        <v>0</v>
      </c>
      <c r="AD20" s="37">
        <f t="shared" si="2"/>
        <v>54</v>
      </c>
      <c r="AE20" s="38">
        <f t="shared" si="3"/>
        <v>774750</v>
      </c>
      <c r="AF20" s="38"/>
      <c r="AG20" s="38">
        <f t="shared" si="4"/>
        <v>1049074</v>
      </c>
      <c r="AH20" s="37"/>
    </row>
    <row r="21" spans="1:34" x14ac:dyDescent="0.2">
      <c r="A21" s="11" t="s">
        <v>57</v>
      </c>
      <c r="B21" s="57" t="s">
        <v>10</v>
      </c>
      <c r="C21" s="35">
        <f t="shared" ref="C21:AB21" si="16">SUM(C52,C83,C114,C150)</f>
        <v>2771000</v>
      </c>
      <c r="D21" s="36">
        <f t="shared" si="16"/>
        <v>5</v>
      </c>
      <c r="E21" s="36">
        <f t="shared" si="16"/>
        <v>48000</v>
      </c>
      <c r="F21" s="36">
        <f t="shared" si="16"/>
        <v>0</v>
      </c>
      <c r="G21" s="36">
        <f t="shared" si="16"/>
        <v>0</v>
      </c>
      <c r="H21" s="36">
        <f t="shared" si="16"/>
        <v>0</v>
      </c>
      <c r="I21" s="36">
        <f t="shared" si="16"/>
        <v>0</v>
      </c>
      <c r="J21" s="36">
        <f t="shared" si="16"/>
        <v>0</v>
      </c>
      <c r="K21" s="36">
        <f t="shared" si="16"/>
        <v>0</v>
      </c>
      <c r="L21" s="36">
        <f t="shared" si="16"/>
        <v>0</v>
      </c>
      <c r="M21" s="36">
        <f t="shared" si="16"/>
        <v>0</v>
      </c>
      <c r="N21" s="36">
        <f t="shared" si="16"/>
        <v>0</v>
      </c>
      <c r="O21" s="37">
        <f t="shared" si="16"/>
        <v>0</v>
      </c>
      <c r="P21" s="37">
        <f t="shared" si="16"/>
        <v>105</v>
      </c>
      <c r="Q21" s="37">
        <f t="shared" si="16"/>
        <v>1113000</v>
      </c>
      <c r="R21" s="37">
        <f t="shared" si="16"/>
        <v>0</v>
      </c>
      <c r="S21" s="37">
        <f t="shared" si="16"/>
        <v>0</v>
      </c>
      <c r="T21" s="37">
        <f t="shared" si="16"/>
        <v>0</v>
      </c>
      <c r="U21" s="37">
        <f t="shared" si="16"/>
        <v>0</v>
      </c>
      <c r="V21" s="37">
        <f t="shared" si="16"/>
        <v>0</v>
      </c>
      <c r="W21" s="38">
        <f t="shared" si="16"/>
        <v>0</v>
      </c>
      <c r="X21" s="38">
        <f t="shared" si="16"/>
        <v>1610</v>
      </c>
      <c r="Y21" s="38">
        <f t="shared" si="16"/>
        <v>1610</v>
      </c>
      <c r="Z21" s="37">
        <f t="shared" si="16"/>
        <v>1610000</v>
      </c>
      <c r="AA21" s="37">
        <f t="shared" si="16"/>
        <v>0</v>
      </c>
      <c r="AB21" s="37">
        <f t="shared" si="16"/>
        <v>0</v>
      </c>
      <c r="AD21" s="37">
        <f t="shared" si="2"/>
        <v>5</v>
      </c>
      <c r="AE21" s="38">
        <f t="shared" si="3"/>
        <v>48000</v>
      </c>
      <c r="AF21" s="38"/>
      <c r="AG21" s="38">
        <f t="shared" si="4"/>
        <v>2771000</v>
      </c>
      <c r="AH21" s="37"/>
    </row>
    <row r="22" spans="1:34" x14ac:dyDescent="0.2">
      <c r="A22" s="11" t="s">
        <v>58</v>
      </c>
      <c r="B22" s="57" t="s">
        <v>11</v>
      </c>
      <c r="C22" s="35">
        <f t="shared" ref="C22:AB22" si="17">SUM(C53,C84,C115,C151)</f>
        <v>175869683</v>
      </c>
      <c r="D22" s="36">
        <f t="shared" si="17"/>
        <v>57</v>
      </c>
      <c r="E22" s="36">
        <f t="shared" si="17"/>
        <v>285000</v>
      </c>
      <c r="F22" s="36">
        <f t="shared" si="17"/>
        <v>332</v>
      </c>
      <c r="G22" s="36">
        <f t="shared" si="17"/>
        <v>2023333</v>
      </c>
      <c r="H22" s="36">
        <f t="shared" si="17"/>
        <v>106</v>
      </c>
      <c r="I22" s="36">
        <f t="shared" si="17"/>
        <v>410200</v>
      </c>
      <c r="J22" s="36">
        <f t="shared" si="17"/>
        <v>600</v>
      </c>
      <c r="K22" s="36">
        <f t="shared" si="17"/>
        <v>1229350</v>
      </c>
      <c r="L22" s="36">
        <f t="shared" si="17"/>
        <v>0</v>
      </c>
      <c r="M22" s="36">
        <f t="shared" si="17"/>
        <v>0</v>
      </c>
      <c r="N22" s="36">
        <f t="shared" si="17"/>
        <v>7</v>
      </c>
      <c r="O22" s="37">
        <f t="shared" si="17"/>
        <v>189000</v>
      </c>
      <c r="P22" s="37">
        <f t="shared" si="17"/>
        <v>180</v>
      </c>
      <c r="Q22" s="37">
        <f t="shared" si="17"/>
        <v>1093000</v>
      </c>
      <c r="R22" s="37">
        <f t="shared" si="17"/>
        <v>83342</v>
      </c>
      <c r="S22" s="37">
        <f t="shared" si="17"/>
        <v>152601500</v>
      </c>
      <c r="T22" s="37">
        <f t="shared" si="17"/>
        <v>24</v>
      </c>
      <c r="U22" s="37">
        <f t="shared" si="17"/>
        <v>240000</v>
      </c>
      <c r="V22" s="37">
        <f t="shared" si="17"/>
        <v>24</v>
      </c>
      <c r="W22" s="38">
        <f t="shared" si="17"/>
        <v>105500</v>
      </c>
      <c r="X22" s="38">
        <f t="shared" si="17"/>
        <v>15354</v>
      </c>
      <c r="Y22" s="38">
        <f t="shared" si="17"/>
        <v>32063</v>
      </c>
      <c r="Z22" s="37">
        <f t="shared" si="17"/>
        <v>17692800</v>
      </c>
      <c r="AA22" s="37">
        <f t="shared" si="17"/>
        <v>0</v>
      </c>
      <c r="AB22" s="37">
        <f t="shared" si="17"/>
        <v>0</v>
      </c>
      <c r="AD22" s="37">
        <f t="shared" si="2"/>
        <v>84386</v>
      </c>
      <c r="AE22" s="38">
        <f t="shared" si="3"/>
        <v>156673683</v>
      </c>
      <c r="AF22" s="38"/>
      <c r="AG22" s="38">
        <f t="shared" si="4"/>
        <v>175869683</v>
      </c>
      <c r="AH22" s="37"/>
    </row>
    <row r="23" spans="1:34" x14ac:dyDescent="0.2">
      <c r="A23" s="11" t="s">
        <v>59</v>
      </c>
      <c r="B23" s="57" t="s">
        <v>12</v>
      </c>
      <c r="C23" s="35">
        <f t="shared" ref="C23:AB23" si="18">SUM(C54,C85,C116,C152)</f>
        <v>3240550</v>
      </c>
      <c r="D23" s="36">
        <f t="shared" si="18"/>
        <v>69</v>
      </c>
      <c r="E23" s="36">
        <f t="shared" si="18"/>
        <v>345000</v>
      </c>
      <c r="F23" s="36">
        <f t="shared" si="18"/>
        <v>0</v>
      </c>
      <c r="G23" s="36">
        <f t="shared" si="18"/>
        <v>0</v>
      </c>
      <c r="H23" s="36">
        <f t="shared" si="18"/>
        <v>0</v>
      </c>
      <c r="I23" s="36">
        <f t="shared" si="18"/>
        <v>0</v>
      </c>
      <c r="J23" s="36">
        <f t="shared" si="18"/>
        <v>418</v>
      </c>
      <c r="K23" s="36">
        <f t="shared" si="18"/>
        <v>1025750</v>
      </c>
      <c r="L23" s="36">
        <f t="shared" si="18"/>
        <v>0</v>
      </c>
      <c r="M23" s="36">
        <f t="shared" si="18"/>
        <v>0</v>
      </c>
      <c r="N23" s="36">
        <f t="shared" si="18"/>
        <v>17</v>
      </c>
      <c r="O23" s="37">
        <f t="shared" si="18"/>
        <v>1524800</v>
      </c>
      <c r="P23" s="37">
        <f t="shared" si="18"/>
        <v>69</v>
      </c>
      <c r="Q23" s="37">
        <f t="shared" si="18"/>
        <v>345000</v>
      </c>
      <c r="R23" s="37">
        <f t="shared" si="18"/>
        <v>0</v>
      </c>
      <c r="S23" s="37">
        <f t="shared" si="18"/>
        <v>0</v>
      </c>
      <c r="T23" s="37">
        <f t="shared" si="18"/>
        <v>0</v>
      </c>
      <c r="U23" s="37">
        <f t="shared" si="18"/>
        <v>0</v>
      </c>
      <c r="V23" s="37">
        <f t="shared" si="18"/>
        <v>0</v>
      </c>
      <c r="W23" s="38">
        <f t="shared" si="18"/>
        <v>0</v>
      </c>
      <c r="X23" s="38">
        <f t="shared" si="18"/>
        <v>0</v>
      </c>
      <c r="Y23" s="38">
        <f t="shared" si="18"/>
        <v>0</v>
      </c>
      <c r="Z23" s="37">
        <f t="shared" si="18"/>
        <v>0</v>
      </c>
      <c r="AA23" s="37">
        <f t="shared" si="18"/>
        <v>0</v>
      </c>
      <c r="AB23" s="37">
        <f t="shared" si="18"/>
        <v>0</v>
      </c>
      <c r="AD23" s="37">
        <f t="shared" si="2"/>
        <v>504</v>
      </c>
      <c r="AE23" s="38">
        <f t="shared" si="3"/>
        <v>2895550</v>
      </c>
      <c r="AF23" s="38"/>
      <c r="AG23" s="38">
        <f t="shared" si="4"/>
        <v>3240550</v>
      </c>
      <c r="AH23" s="37"/>
    </row>
    <row r="24" spans="1:34" x14ac:dyDescent="0.2">
      <c r="A24" s="11" t="s">
        <v>60</v>
      </c>
      <c r="B24" s="57" t="s">
        <v>13</v>
      </c>
      <c r="C24" s="35">
        <f t="shared" ref="C24:AB24" si="19">SUM(C55,C86,C117,C153)</f>
        <v>9808260</v>
      </c>
      <c r="D24" s="36">
        <f t="shared" si="19"/>
        <v>66</v>
      </c>
      <c r="E24" s="36">
        <f t="shared" si="19"/>
        <v>330000</v>
      </c>
      <c r="F24" s="36">
        <f t="shared" si="19"/>
        <v>0</v>
      </c>
      <c r="G24" s="36">
        <f t="shared" si="19"/>
        <v>0</v>
      </c>
      <c r="H24" s="36">
        <f t="shared" si="19"/>
        <v>0</v>
      </c>
      <c r="I24" s="36">
        <f t="shared" si="19"/>
        <v>0</v>
      </c>
      <c r="J24" s="36">
        <f t="shared" si="19"/>
        <v>264</v>
      </c>
      <c r="K24" s="36">
        <f t="shared" si="19"/>
        <v>255800</v>
      </c>
      <c r="L24" s="36">
        <f t="shared" si="19"/>
        <v>0</v>
      </c>
      <c r="M24" s="36">
        <f t="shared" si="19"/>
        <v>0</v>
      </c>
      <c r="N24" s="36">
        <f t="shared" si="19"/>
        <v>4</v>
      </c>
      <c r="O24" s="36">
        <f t="shared" si="19"/>
        <v>265660</v>
      </c>
      <c r="P24" s="37">
        <f t="shared" si="19"/>
        <v>120</v>
      </c>
      <c r="Q24" s="37">
        <f t="shared" si="19"/>
        <v>2290000</v>
      </c>
      <c r="R24" s="37">
        <f t="shared" si="19"/>
        <v>0</v>
      </c>
      <c r="S24" s="37">
        <f t="shared" si="19"/>
        <v>0</v>
      </c>
      <c r="T24" s="37">
        <f t="shared" si="19"/>
        <v>0</v>
      </c>
      <c r="U24" s="37">
        <f t="shared" si="19"/>
        <v>0</v>
      </c>
      <c r="V24" s="37">
        <f t="shared" si="19"/>
        <v>0</v>
      </c>
      <c r="W24" s="38">
        <f t="shared" si="19"/>
        <v>0</v>
      </c>
      <c r="X24" s="38">
        <f t="shared" si="19"/>
        <v>8332</v>
      </c>
      <c r="Y24" s="38">
        <f t="shared" si="19"/>
        <v>8332</v>
      </c>
      <c r="Z24" s="37">
        <f t="shared" si="19"/>
        <v>6666800</v>
      </c>
      <c r="AA24" s="37">
        <f t="shared" si="19"/>
        <v>0</v>
      </c>
      <c r="AB24" s="37">
        <f t="shared" si="19"/>
        <v>0</v>
      </c>
      <c r="AD24" s="37">
        <f t="shared" si="2"/>
        <v>334</v>
      </c>
      <c r="AE24" s="38">
        <f t="shared" si="3"/>
        <v>851460</v>
      </c>
      <c r="AF24" s="38"/>
      <c r="AG24" s="38">
        <f t="shared" si="4"/>
        <v>9808260</v>
      </c>
      <c r="AH24" s="37"/>
    </row>
    <row r="25" spans="1:34" x14ac:dyDescent="0.2">
      <c r="A25" s="11" t="s">
        <v>61</v>
      </c>
      <c r="B25" s="57" t="s">
        <v>14</v>
      </c>
      <c r="C25" s="36">
        <f t="shared" ref="C25:AB25" si="20">SUM(C56,C87,C118,C154)</f>
        <v>330000</v>
      </c>
      <c r="D25" s="36">
        <f t="shared" si="20"/>
        <v>1</v>
      </c>
      <c r="E25" s="36">
        <f t="shared" si="20"/>
        <v>10000</v>
      </c>
      <c r="F25" s="36">
        <f t="shared" si="20"/>
        <v>0</v>
      </c>
      <c r="G25" s="36">
        <f t="shared" si="20"/>
        <v>0</v>
      </c>
      <c r="H25" s="36">
        <f t="shared" si="20"/>
        <v>0</v>
      </c>
      <c r="I25" s="36">
        <f t="shared" si="20"/>
        <v>0</v>
      </c>
      <c r="J25" s="36">
        <f t="shared" si="20"/>
        <v>0</v>
      </c>
      <c r="K25" s="36">
        <f t="shared" si="20"/>
        <v>0</v>
      </c>
      <c r="L25" s="36">
        <f t="shared" si="20"/>
        <v>0</v>
      </c>
      <c r="M25" s="36">
        <f t="shared" si="20"/>
        <v>0</v>
      </c>
      <c r="N25" s="36">
        <f t="shared" si="20"/>
        <v>5</v>
      </c>
      <c r="O25" s="37">
        <f t="shared" si="20"/>
        <v>300000</v>
      </c>
      <c r="P25" s="37">
        <f t="shared" si="20"/>
        <v>2</v>
      </c>
      <c r="Q25" s="37">
        <f t="shared" si="20"/>
        <v>20000</v>
      </c>
      <c r="R25" s="37">
        <f t="shared" si="20"/>
        <v>0</v>
      </c>
      <c r="S25" s="37">
        <f t="shared" si="20"/>
        <v>0</v>
      </c>
      <c r="T25" s="37">
        <f t="shared" si="20"/>
        <v>0</v>
      </c>
      <c r="U25" s="37">
        <f t="shared" si="20"/>
        <v>0</v>
      </c>
      <c r="V25" s="37">
        <f t="shared" si="20"/>
        <v>0</v>
      </c>
      <c r="W25" s="38">
        <f t="shared" si="20"/>
        <v>0</v>
      </c>
      <c r="X25" s="38">
        <f t="shared" si="20"/>
        <v>0</v>
      </c>
      <c r="Y25" s="38">
        <f t="shared" si="20"/>
        <v>0</v>
      </c>
      <c r="Z25" s="37">
        <f t="shared" si="20"/>
        <v>0</v>
      </c>
      <c r="AA25" s="37">
        <f t="shared" si="20"/>
        <v>0</v>
      </c>
      <c r="AB25" s="37">
        <f t="shared" si="20"/>
        <v>0</v>
      </c>
      <c r="AD25" s="37">
        <f t="shared" si="2"/>
        <v>6</v>
      </c>
      <c r="AE25" s="38">
        <f t="shared" si="3"/>
        <v>310000</v>
      </c>
      <c r="AF25" s="38"/>
      <c r="AG25" s="38">
        <f t="shared" si="4"/>
        <v>330000</v>
      </c>
      <c r="AH25" s="37"/>
    </row>
    <row r="26" spans="1:34" x14ac:dyDescent="0.2">
      <c r="A26" s="11" t="s">
        <v>62</v>
      </c>
      <c r="B26" s="57" t="s">
        <v>15</v>
      </c>
      <c r="C26" s="35">
        <f t="shared" ref="C26:AB26" si="21">SUM(C57,C88,C119,C155)</f>
        <v>36764190</v>
      </c>
      <c r="D26" s="36">
        <f t="shared" si="21"/>
        <v>0</v>
      </c>
      <c r="E26" s="36">
        <f t="shared" si="21"/>
        <v>0</v>
      </c>
      <c r="F26" s="36">
        <f t="shared" si="21"/>
        <v>23</v>
      </c>
      <c r="G26" s="36">
        <f t="shared" si="21"/>
        <v>189390</v>
      </c>
      <c r="H26" s="36">
        <f t="shared" si="21"/>
        <v>4471</v>
      </c>
      <c r="I26" s="36">
        <f t="shared" si="21"/>
        <v>10215800</v>
      </c>
      <c r="J26" s="36">
        <f t="shared" si="21"/>
        <v>0</v>
      </c>
      <c r="K26" s="36">
        <f t="shared" si="21"/>
        <v>0</v>
      </c>
      <c r="L26" s="36">
        <f t="shared" si="21"/>
        <v>0</v>
      </c>
      <c r="M26" s="36">
        <f t="shared" si="21"/>
        <v>0</v>
      </c>
      <c r="N26" s="36">
        <f t="shared" si="21"/>
        <v>0</v>
      </c>
      <c r="O26" s="37">
        <f t="shared" si="21"/>
        <v>0</v>
      </c>
      <c r="P26" s="37">
        <f t="shared" si="21"/>
        <v>71</v>
      </c>
      <c r="Q26" s="37">
        <f t="shared" si="21"/>
        <v>1775000</v>
      </c>
      <c r="R26" s="37">
        <f t="shared" si="21"/>
        <v>0</v>
      </c>
      <c r="S26" s="37">
        <f t="shared" si="21"/>
        <v>0</v>
      </c>
      <c r="T26" s="37">
        <f t="shared" si="21"/>
        <v>14</v>
      </c>
      <c r="U26" s="37">
        <f t="shared" si="21"/>
        <v>142800</v>
      </c>
      <c r="V26" s="37">
        <f t="shared" si="21"/>
        <v>0</v>
      </c>
      <c r="W26" s="38">
        <f t="shared" si="21"/>
        <v>0</v>
      </c>
      <c r="X26" s="38">
        <f t="shared" si="21"/>
        <v>8717</v>
      </c>
      <c r="Y26" s="38">
        <f t="shared" si="21"/>
        <v>14243</v>
      </c>
      <c r="Z26" s="37">
        <f t="shared" si="21"/>
        <v>24441200</v>
      </c>
      <c r="AA26" s="37">
        <f t="shared" si="21"/>
        <v>0</v>
      </c>
      <c r="AB26" s="37">
        <f t="shared" si="21"/>
        <v>0</v>
      </c>
      <c r="AD26" s="37">
        <f t="shared" si="2"/>
        <v>37</v>
      </c>
      <c r="AE26" s="38">
        <f t="shared" si="3"/>
        <v>332190</v>
      </c>
      <c r="AF26" s="38"/>
      <c r="AG26" s="38">
        <f t="shared" si="4"/>
        <v>36764190</v>
      </c>
      <c r="AH26" s="37"/>
    </row>
    <row r="27" spans="1:34" x14ac:dyDescent="0.2">
      <c r="A27" s="11" t="s">
        <v>63</v>
      </c>
      <c r="B27" s="57" t="s">
        <v>16</v>
      </c>
      <c r="C27" s="35">
        <f t="shared" ref="C27:AB27" si="22">SUM(C58,C89,C120,C156)</f>
        <v>35178706</v>
      </c>
      <c r="D27" s="36">
        <f t="shared" si="22"/>
        <v>10</v>
      </c>
      <c r="E27" s="36">
        <f t="shared" si="22"/>
        <v>200000</v>
      </c>
      <c r="F27" s="36">
        <f t="shared" si="22"/>
        <v>331</v>
      </c>
      <c r="G27" s="36">
        <f t="shared" si="22"/>
        <v>2927206</v>
      </c>
      <c r="H27" s="36">
        <f t="shared" si="22"/>
        <v>2776</v>
      </c>
      <c r="I27" s="36">
        <f t="shared" si="22"/>
        <v>29112000</v>
      </c>
      <c r="J27" s="36">
        <f t="shared" si="22"/>
        <v>113</v>
      </c>
      <c r="K27" s="36">
        <f t="shared" si="22"/>
        <v>339000</v>
      </c>
      <c r="L27" s="36">
        <f t="shared" si="22"/>
        <v>0</v>
      </c>
      <c r="M27" s="36">
        <f t="shared" si="22"/>
        <v>0</v>
      </c>
      <c r="N27" s="36">
        <f t="shared" si="22"/>
        <v>0</v>
      </c>
      <c r="O27" s="37">
        <f t="shared" si="22"/>
        <v>0</v>
      </c>
      <c r="P27" s="37">
        <f t="shared" si="22"/>
        <v>45</v>
      </c>
      <c r="Q27" s="37">
        <f t="shared" si="22"/>
        <v>1346500</v>
      </c>
      <c r="R27" s="37">
        <f t="shared" si="22"/>
        <v>0</v>
      </c>
      <c r="S27" s="37">
        <f t="shared" si="22"/>
        <v>0</v>
      </c>
      <c r="T27" s="37">
        <f t="shared" si="22"/>
        <v>0</v>
      </c>
      <c r="U27" s="37">
        <f t="shared" si="22"/>
        <v>0</v>
      </c>
      <c r="V27" s="37">
        <f t="shared" si="22"/>
        <v>0</v>
      </c>
      <c r="W27" s="38">
        <f t="shared" si="22"/>
        <v>0</v>
      </c>
      <c r="X27" s="38">
        <f t="shared" si="22"/>
        <v>2580</v>
      </c>
      <c r="Y27" s="38">
        <f t="shared" si="22"/>
        <v>2390</v>
      </c>
      <c r="Z27" s="37">
        <f t="shared" si="22"/>
        <v>1254000</v>
      </c>
      <c r="AA27" s="37">
        <f t="shared" si="22"/>
        <v>0</v>
      </c>
      <c r="AB27" s="37">
        <f t="shared" si="22"/>
        <v>0</v>
      </c>
      <c r="AD27" s="37">
        <f t="shared" si="2"/>
        <v>454</v>
      </c>
      <c r="AE27" s="38">
        <f t="shared" si="3"/>
        <v>3466206</v>
      </c>
      <c r="AF27" s="38"/>
      <c r="AG27" s="38">
        <f t="shared" si="4"/>
        <v>35178706</v>
      </c>
      <c r="AH27" s="37"/>
    </row>
    <row r="28" spans="1:34" x14ac:dyDescent="0.2">
      <c r="A28" s="11" t="s">
        <v>64</v>
      </c>
      <c r="B28" s="57" t="s">
        <v>17</v>
      </c>
      <c r="C28" s="35">
        <f t="shared" ref="C28:AB28" si="23">SUM(C59,C90,C121,C157)</f>
        <v>24303400</v>
      </c>
      <c r="D28" s="36">
        <f t="shared" si="23"/>
        <v>15</v>
      </c>
      <c r="E28" s="36">
        <f t="shared" si="23"/>
        <v>108000</v>
      </c>
      <c r="F28" s="36">
        <f t="shared" si="23"/>
        <v>0</v>
      </c>
      <c r="G28" s="36">
        <f t="shared" si="23"/>
        <v>0</v>
      </c>
      <c r="H28" s="36">
        <f t="shared" si="23"/>
        <v>0</v>
      </c>
      <c r="I28" s="36">
        <f t="shared" si="23"/>
        <v>0</v>
      </c>
      <c r="J28" s="36">
        <f t="shared" si="23"/>
        <v>0</v>
      </c>
      <c r="K28" s="36">
        <f t="shared" si="23"/>
        <v>0</v>
      </c>
      <c r="L28" s="36">
        <f t="shared" si="23"/>
        <v>0</v>
      </c>
      <c r="M28" s="36">
        <f t="shared" si="23"/>
        <v>0</v>
      </c>
      <c r="N28" s="36">
        <f t="shared" si="23"/>
        <v>0</v>
      </c>
      <c r="O28" s="37">
        <f t="shared" si="23"/>
        <v>0</v>
      </c>
      <c r="P28" s="37">
        <f t="shared" si="23"/>
        <v>81</v>
      </c>
      <c r="Q28" s="37">
        <f t="shared" si="23"/>
        <v>621000</v>
      </c>
      <c r="R28" s="37">
        <f t="shared" si="23"/>
        <v>0</v>
      </c>
      <c r="S28" s="37">
        <f t="shared" si="23"/>
        <v>0</v>
      </c>
      <c r="T28" s="37">
        <f t="shared" si="23"/>
        <v>0</v>
      </c>
      <c r="U28" s="37">
        <f t="shared" si="23"/>
        <v>0</v>
      </c>
      <c r="V28" s="37">
        <f t="shared" si="23"/>
        <v>0</v>
      </c>
      <c r="W28" s="38">
        <f t="shared" si="23"/>
        <v>0</v>
      </c>
      <c r="X28" s="38">
        <f t="shared" si="23"/>
        <v>8107</v>
      </c>
      <c r="Y28" s="38">
        <f t="shared" si="23"/>
        <v>15915</v>
      </c>
      <c r="Z28" s="37">
        <f t="shared" si="23"/>
        <v>23574400</v>
      </c>
      <c r="AA28" s="37">
        <f t="shared" si="23"/>
        <v>0</v>
      </c>
      <c r="AB28" s="37">
        <f t="shared" si="23"/>
        <v>0</v>
      </c>
      <c r="AD28" s="37">
        <f t="shared" si="2"/>
        <v>15</v>
      </c>
      <c r="AE28" s="38">
        <f t="shared" si="3"/>
        <v>108000</v>
      </c>
      <c r="AF28" s="38"/>
      <c r="AG28" s="38">
        <f t="shared" si="4"/>
        <v>24303400</v>
      </c>
      <c r="AH28" s="37"/>
    </row>
    <row r="29" spans="1:34" x14ac:dyDescent="0.2">
      <c r="A29" s="11" t="s">
        <v>65</v>
      </c>
      <c r="B29" s="57" t="s">
        <v>18</v>
      </c>
      <c r="C29" s="36">
        <f t="shared" ref="C29:AB29" si="24">SUM(C60,C91,C122,C158)</f>
        <v>2290800</v>
      </c>
      <c r="D29" s="36">
        <f t="shared" si="24"/>
        <v>0</v>
      </c>
      <c r="E29" s="36">
        <f t="shared" si="24"/>
        <v>0</v>
      </c>
      <c r="F29" s="36">
        <f t="shared" si="24"/>
        <v>0</v>
      </c>
      <c r="G29" s="36">
        <f t="shared" si="24"/>
        <v>0</v>
      </c>
      <c r="H29" s="36">
        <f t="shared" si="24"/>
        <v>0</v>
      </c>
      <c r="I29" s="36">
        <f t="shared" si="24"/>
        <v>0</v>
      </c>
      <c r="J29" s="36">
        <f t="shared" si="24"/>
        <v>0</v>
      </c>
      <c r="K29" s="36">
        <f t="shared" si="24"/>
        <v>0</v>
      </c>
      <c r="L29" s="36">
        <f t="shared" si="24"/>
        <v>0</v>
      </c>
      <c r="M29" s="36">
        <f t="shared" si="24"/>
        <v>0</v>
      </c>
      <c r="N29" s="36">
        <f t="shared" si="24"/>
        <v>0</v>
      </c>
      <c r="O29" s="37">
        <f t="shared" si="24"/>
        <v>0</v>
      </c>
      <c r="P29" s="37">
        <f t="shared" si="24"/>
        <v>0</v>
      </c>
      <c r="Q29" s="37">
        <f t="shared" si="24"/>
        <v>0</v>
      </c>
      <c r="R29" s="36">
        <f t="shared" si="24"/>
        <v>1117</v>
      </c>
      <c r="S29" s="36">
        <f t="shared" si="24"/>
        <v>568800</v>
      </c>
      <c r="T29" s="37">
        <f t="shared" si="24"/>
        <v>0</v>
      </c>
      <c r="U29" s="37">
        <f t="shared" si="24"/>
        <v>0</v>
      </c>
      <c r="V29" s="37">
        <f t="shared" si="24"/>
        <v>0</v>
      </c>
      <c r="W29" s="38">
        <f t="shared" si="24"/>
        <v>0</v>
      </c>
      <c r="X29" s="38">
        <f t="shared" si="24"/>
        <v>563</v>
      </c>
      <c r="Y29" s="38">
        <f t="shared" si="24"/>
        <v>563</v>
      </c>
      <c r="Z29" s="37">
        <f t="shared" si="24"/>
        <v>1722000</v>
      </c>
      <c r="AA29" s="37">
        <f t="shared" si="24"/>
        <v>0</v>
      </c>
      <c r="AB29" s="37">
        <f t="shared" si="24"/>
        <v>0</v>
      </c>
      <c r="AD29" s="37">
        <f t="shared" si="2"/>
        <v>1117</v>
      </c>
      <c r="AE29" s="38">
        <f t="shared" si="3"/>
        <v>568800</v>
      </c>
      <c r="AF29" s="38"/>
      <c r="AG29" s="38">
        <f t="shared" si="4"/>
        <v>2290800</v>
      </c>
      <c r="AH29" s="37"/>
    </row>
    <row r="30" spans="1:34" x14ac:dyDescent="0.2">
      <c r="A30" s="12" t="s">
        <v>66</v>
      </c>
      <c r="B30" s="58" t="s">
        <v>19</v>
      </c>
      <c r="C30" s="39">
        <f t="shared" ref="C30:AB30" si="25">SUM(C61,C92,C123,C159)</f>
        <v>852402</v>
      </c>
      <c r="D30" s="39">
        <f t="shared" si="25"/>
        <v>112</v>
      </c>
      <c r="E30" s="39">
        <f t="shared" si="25"/>
        <v>221402</v>
      </c>
      <c r="F30" s="39">
        <f t="shared" si="25"/>
        <v>0</v>
      </c>
      <c r="G30" s="39">
        <f t="shared" si="25"/>
        <v>0</v>
      </c>
      <c r="H30" s="39">
        <f t="shared" si="25"/>
        <v>0</v>
      </c>
      <c r="I30" s="39">
        <f t="shared" si="25"/>
        <v>0</v>
      </c>
      <c r="J30" s="39">
        <f t="shared" si="25"/>
        <v>0</v>
      </c>
      <c r="K30" s="39">
        <f t="shared" si="25"/>
        <v>0</v>
      </c>
      <c r="L30" s="39">
        <f t="shared" si="25"/>
        <v>0</v>
      </c>
      <c r="M30" s="39">
        <f t="shared" si="25"/>
        <v>0</v>
      </c>
      <c r="N30" s="39">
        <f t="shared" si="25"/>
        <v>0</v>
      </c>
      <c r="O30" s="40">
        <f t="shared" si="25"/>
        <v>0</v>
      </c>
      <c r="P30" s="40">
        <f t="shared" si="25"/>
        <v>0</v>
      </c>
      <c r="Q30" s="40">
        <f t="shared" si="25"/>
        <v>0</v>
      </c>
      <c r="R30" s="40">
        <f t="shared" si="25"/>
        <v>0</v>
      </c>
      <c r="S30" s="40">
        <f t="shared" si="25"/>
        <v>0</v>
      </c>
      <c r="T30" s="40">
        <f t="shared" si="25"/>
        <v>0</v>
      </c>
      <c r="U30" s="40">
        <f t="shared" si="25"/>
        <v>0</v>
      </c>
      <c r="V30" s="40">
        <f t="shared" si="25"/>
        <v>0</v>
      </c>
      <c r="W30" s="41">
        <f t="shared" si="25"/>
        <v>0</v>
      </c>
      <c r="X30" s="41">
        <f t="shared" si="25"/>
        <v>230</v>
      </c>
      <c r="Y30" s="41">
        <f t="shared" si="25"/>
        <v>230</v>
      </c>
      <c r="Z30" s="40">
        <f t="shared" si="25"/>
        <v>631000</v>
      </c>
      <c r="AA30" s="40">
        <f t="shared" si="25"/>
        <v>0</v>
      </c>
      <c r="AB30" s="40">
        <f t="shared" si="25"/>
        <v>0</v>
      </c>
      <c r="AD30" s="40">
        <f t="shared" si="2"/>
        <v>112</v>
      </c>
      <c r="AE30" s="41">
        <f t="shared" si="3"/>
        <v>221402</v>
      </c>
      <c r="AF30" s="41"/>
      <c r="AG30" s="41">
        <f t="shared" si="4"/>
        <v>852402</v>
      </c>
      <c r="AH30" s="40"/>
    </row>
    <row r="31" spans="1:34" x14ac:dyDescent="0.2">
      <c r="A31" s="59" t="s">
        <v>181</v>
      </c>
    </row>
    <row r="32" spans="1:34" x14ac:dyDescent="0.2">
      <c r="A32" t="s">
        <v>0</v>
      </c>
    </row>
    <row r="33" spans="1:28" x14ac:dyDescent="0.2">
      <c r="B33" s="22"/>
      <c r="I33" s="45"/>
      <c r="J33" s="45"/>
      <c r="K33" s="45"/>
    </row>
    <row r="34" spans="1:28" s="20" customFormat="1" ht="20.45" customHeight="1" x14ac:dyDescent="0.2">
      <c r="A34" s="132" t="s">
        <v>71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44"/>
      <c r="T34" s="44"/>
      <c r="U34" s="44"/>
      <c r="V34" s="44"/>
      <c r="W34" s="44"/>
      <c r="X34" s="44"/>
      <c r="Y34" s="44"/>
      <c r="Z34" s="44"/>
      <c r="AA34" s="44"/>
      <c r="AB34" s="44"/>
    </row>
    <row r="35" spans="1:28" s="20" customFormat="1" ht="16.5" customHeight="1" x14ac:dyDescent="0.2">
      <c r="A35" s="26" t="s">
        <v>197</v>
      </c>
      <c r="B35" s="1"/>
      <c r="C35" s="44"/>
      <c r="D35" s="46"/>
      <c r="E35" s="46"/>
      <c r="F35" s="46"/>
      <c r="G35" s="3"/>
      <c r="H35" s="3"/>
      <c r="I35" s="46"/>
      <c r="J35" s="46"/>
      <c r="K35" s="46"/>
      <c r="L35" s="44"/>
      <c r="M35" s="44"/>
      <c r="N35" s="47"/>
      <c r="O35" s="47"/>
      <c r="P35" s="47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</row>
    <row r="36" spans="1:28" s="8" customFormat="1" ht="37.15" customHeight="1" x14ac:dyDescent="0.2">
      <c r="A36" s="133" t="s">
        <v>193</v>
      </c>
      <c r="B36" s="134"/>
      <c r="C36" s="147" t="s">
        <v>194</v>
      </c>
      <c r="D36" s="139" t="s">
        <v>131</v>
      </c>
      <c r="E36" s="139"/>
      <c r="F36" s="139" t="s">
        <v>132</v>
      </c>
      <c r="G36" s="139"/>
      <c r="H36" s="139" t="s">
        <v>133</v>
      </c>
      <c r="I36" s="139"/>
      <c r="J36" s="139" t="s">
        <v>134</v>
      </c>
      <c r="K36" s="139"/>
      <c r="L36" s="139" t="s">
        <v>135</v>
      </c>
      <c r="M36" s="139"/>
      <c r="N36" s="139" t="s">
        <v>136</v>
      </c>
      <c r="O36" s="139"/>
      <c r="P36" s="139" t="s">
        <v>137</v>
      </c>
      <c r="Q36" s="139"/>
      <c r="R36" s="139" t="s">
        <v>138</v>
      </c>
      <c r="S36" s="139"/>
      <c r="T36" s="139" t="s">
        <v>139</v>
      </c>
      <c r="U36" s="139"/>
      <c r="V36" s="139" t="s">
        <v>140</v>
      </c>
      <c r="W36" s="139"/>
      <c r="X36" s="140" t="s">
        <v>141</v>
      </c>
      <c r="Y36" s="142"/>
      <c r="Z36" s="141"/>
      <c r="AA36" s="139" t="s">
        <v>142</v>
      </c>
      <c r="AB36" s="140"/>
    </row>
    <row r="37" spans="1:28" s="8" customFormat="1" ht="13.9" customHeight="1" x14ac:dyDescent="0.2">
      <c r="A37" s="135"/>
      <c r="B37" s="136"/>
      <c r="C37" s="148"/>
      <c r="D37" s="109" t="s">
        <v>47</v>
      </c>
      <c r="E37" s="109" t="s">
        <v>143</v>
      </c>
      <c r="F37" s="109" t="s">
        <v>49</v>
      </c>
      <c r="G37" s="109" t="s">
        <v>144</v>
      </c>
      <c r="H37" s="109" t="s">
        <v>48</v>
      </c>
      <c r="I37" s="109" t="s">
        <v>145</v>
      </c>
      <c r="J37" s="109" t="s">
        <v>48</v>
      </c>
      <c r="K37" s="109" t="s">
        <v>146</v>
      </c>
      <c r="L37" s="109" t="s">
        <v>48</v>
      </c>
      <c r="M37" s="109" t="s">
        <v>147</v>
      </c>
      <c r="N37" s="109" t="s">
        <v>48</v>
      </c>
      <c r="O37" s="109" t="s">
        <v>148</v>
      </c>
      <c r="P37" s="109" t="s">
        <v>48</v>
      </c>
      <c r="Q37" s="109" t="s">
        <v>149</v>
      </c>
      <c r="R37" s="109" t="s">
        <v>48</v>
      </c>
      <c r="S37" s="109" t="s">
        <v>150</v>
      </c>
      <c r="T37" s="109" t="s">
        <v>48</v>
      </c>
      <c r="U37" s="109" t="s">
        <v>151</v>
      </c>
      <c r="V37" s="109" t="s">
        <v>48</v>
      </c>
      <c r="W37" s="109" t="s">
        <v>152</v>
      </c>
      <c r="X37" s="109" t="s">
        <v>50</v>
      </c>
      <c r="Y37" s="109" t="s">
        <v>48</v>
      </c>
      <c r="Z37" s="109" t="s">
        <v>153</v>
      </c>
      <c r="AA37" s="109" t="s">
        <v>48</v>
      </c>
      <c r="AB37" s="110" t="s">
        <v>154</v>
      </c>
    </row>
    <row r="38" spans="1:28" s="20" customFormat="1" ht="34.15" customHeight="1" x14ac:dyDescent="0.2">
      <c r="A38" s="137"/>
      <c r="B38" s="138"/>
      <c r="C38" s="149"/>
      <c r="D38" s="80" t="s">
        <v>43</v>
      </c>
      <c r="E38" s="80" t="s">
        <v>42</v>
      </c>
      <c r="F38" s="80" t="s">
        <v>44</v>
      </c>
      <c r="G38" s="80" t="s">
        <v>45</v>
      </c>
      <c r="H38" s="80" t="s">
        <v>43</v>
      </c>
      <c r="I38" s="80" t="s">
        <v>42</v>
      </c>
      <c r="J38" s="80" t="s">
        <v>43</v>
      </c>
      <c r="K38" s="80" t="s">
        <v>42</v>
      </c>
      <c r="L38" s="80" t="s">
        <v>43</v>
      </c>
      <c r="M38" s="80" t="s">
        <v>42</v>
      </c>
      <c r="N38" s="80" t="s">
        <v>43</v>
      </c>
      <c r="O38" s="80" t="s">
        <v>42</v>
      </c>
      <c r="P38" s="80" t="s">
        <v>43</v>
      </c>
      <c r="Q38" s="80" t="s">
        <v>42</v>
      </c>
      <c r="R38" s="80" t="s">
        <v>43</v>
      </c>
      <c r="S38" s="80" t="s">
        <v>42</v>
      </c>
      <c r="T38" s="80" t="s">
        <v>43</v>
      </c>
      <c r="U38" s="80" t="s">
        <v>42</v>
      </c>
      <c r="V38" s="80" t="s">
        <v>43</v>
      </c>
      <c r="W38" s="80" t="s">
        <v>42</v>
      </c>
      <c r="X38" s="80" t="s">
        <v>1</v>
      </c>
      <c r="Y38" s="80" t="s">
        <v>43</v>
      </c>
      <c r="Z38" s="80" t="s">
        <v>42</v>
      </c>
      <c r="AA38" s="80" t="s">
        <v>43</v>
      </c>
      <c r="AB38" s="51" t="s">
        <v>42</v>
      </c>
    </row>
    <row r="39" spans="1:28" s="6" customFormat="1" x14ac:dyDescent="0.2">
      <c r="A39" s="55" t="s">
        <v>67</v>
      </c>
      <c r="B39" s="56" t="s">
        <v>3</v>
      </c>
      <c r="C39" s="27">
        <v>200694864</v>
      </c>
      <c r="D39" s="28">
        <v>222</v>
      </c>
      <c r="E39" s="28">
        <v>2434000</v>
      </c>
      <c r="F39" s="28">
        <v>38</v>
      </c>
      <c r="G39" s="28">
        <v>173200</v>
      </c>
      <c r="H39" s="28">
        <v>25</v>
      </c>
      <c r="I39" s="28">
        <v>185518</v>
      </c>
      <c r="J39" s="28">
        <v>6287</v>
      </c>
      <c r="K39" s="28">
        <v>18072230</v>
      </c>
      <c r="L39" s="28">
        <v>131</v>
      </c>
      <c r="M39" s="28">
        <v>98250</v>
      </c>
      <c r="N39" s="28">
        <v>20</v>
      </c>
      <c r="O39" s="29">
        <v>1482500</v>
      </c>
      <c r="P39" s="29">
        <v>655</v>
      </c>
      <c r="Q39" s="29">
        <v>13309284</v>
      </c>
      <c r="R39" s="29">
        <v>149594</v>
      </c>
      <c r="S39" s="29">
        <v>157562693</v>
      </c>
      <c r="T39" s="29">
        <v>61</v>
      </c>
      <c r="U39" s="29">
        <v>639300</v>
      </c>
      <c r="V39" s="29">
        <v>64033</v>
      </c>
      <c r="W39" s="30">
        <v>6737889</v>
      </c>
      <c r="X39" s="30">
        <v>0</v>
      </c>
      <c r="Y39" s="30">
        <v>0</v>
      </c>
      <c r="Z39" s="29">
        <v>0</v>
      </c>
      <c r="AA39" s="29">
        <v>0</v>
      </c>
      <c r="AB39" s="29">
        <v>0</v>
      </c>
    </row>
    <row r="40" spans="1:28" s="6" customFormat="1" x14ac:dyDescent="0.2">
      <c r="A40" s="8" t="s">
        <v>84</v>
      </c>
      <c r="B40" s="57" t="s">
        <v>85</v>
      </c>
      <c r="C40" s="31">
        <v>2276018</v>
      </c>
      <c r="D40" s="32">
        <v>16</v>
      </c>
      <c r="E40" s="32">
        <v>326400</v>
      </c>
      <c r="F40" s="32">
        <v>0</v>
      </c>
      <c r="G40" s="32">
        <v>0</v>
      </c>
      <c r="H40" s="32">
        <v>10</v>
      </c>
      <c r="I40" s="32">
        <v>157618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3">
        <v>0</v>
      </c>
      <c r="P40" s="33">
        <v>64</v>
      </c>
      <c r="Q40" s="33">
        <v>1792000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4">
        <v>0</v>
      </c>
      <c r="X40" s="34">
        <v>0</v>
      </c>
      <c r="Y40" s="34">
        <v>0</v>
      </c>
      <c r="Z40" s="33">
        <v>0</v>
      </c>
      <c r="AA40" s="33">
        <v>0</v>
      </c>
      <c r="AB40" s="33">
        <v>0</v>
      </c>
    </row>
    <row r="41" spans="1:28" s="6" customFormat="1" x14ac:dyDescent="0.2">
      <c r="A41" s="8" t="s">
        <v>86</v>
      </c>
      <c r="B41" s="57" t="s">
        <v>87</v>
      </c>
      <c r="C41" s="31">
        <v>9057290</v>
      </c>
      <c r="D41" s="32">
        <v>5</v>
      </c>
      <c r="E41" s="32">
        <v>5000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131</v>
      </c>
      <c r="M41" s="32">
        <v>98250</v>
      </c>
      <c r="N41" s="32">
        <v>5</v>
      </c>
      <c r="O41" s="33">
        <v>475540</v>
      </c>
      <c r="P41" s="33">
        <v>118</v>
      </c>
      <c r="Q41" s="33">
        <v>2634000</v>
      </c>
      <c r="R41" s="33">
        <v>0</v>
      </c>
      <c r="S41" s="33">
        <v>0</v>
      </c>
      <c r="T41" s="33">
        <v>3</v>
      </c>
      <c r="U41" s="33">
        <v>49500</v>
      </c>
      <c r="V41" s="33">
        <v>5719</v>
      </c>
      <c r="W41" s="34">
        <v>5795000</v>
      </c>
      <c r="X41" s="34">
        <v>0</v>
      </c>
      <c r="Y41" s="34">
        <v>0</v>
      </c>
      <c r="Z41" s="33">
        <v>0</v>
      </c>
      <c r="AA41" s="33">
        <v>0</v>
      </c>
      <c r="AB41" s="33">
        <v>0</v>
      </c>
    </row>
    <row r="42" spans="1:28" s="6" customFormat="1" x14ac:dyDescent="0.2">
      <c r="A42" s="8" t="s">
        <v>195</v>
      </c>
      <c r="B42" s="57" t="s">
        <v>88</v>
      </c>
      <c r="C42" s="31">
        <v>65000</v>
      </c>
      <c r="D42" s="32">
        <v>7</v>
      </c>
      <c r="E42" s="32">
        <v>65000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4">
        <v>0</v>
      </c>
      <c r="X42" s="34">
        <v>0</v>
      </c>
      <c r="Y42" s="34">
        <v>0</v>
      </c>
      <c r="Z42" s="33">
        <v>0</v>
      </c>
      <c r="AA42" s="33">
        <v>0</v>
      </c>
      <c r="AB42" s="33">
        <v>0</v>
      </c>
    </row>
    <row r="43" spans="1:28" s="6" customFormat="1" x14ac:dyDescent="0.2">
      <c r="A43" s="8" t="s">
        <v>196</v>
      </c>
      <c r="B43" s="57" t="s">
        <v>89</v>
      </c>
      <c r="C43" s="31">
        <v>21178484</v>
      </c>
      <c r="D43" s="32">
        <v>93</v>
      </c>
      <c r="E43" s="32">
        <v>1525600</v>
      </c>
      <c r="F43" s="32">
        <v>0</v>
      </c>
      <c r="G43" s="32">
        <v>0</v>
      </c>
      <c r="H43" s="32">
        <v>0</v>
      </c>
      <c r="I43" s="32">
        <v>0</v>
      </c>
      <c r="J43" s="32">
        <v>5063</v>
      </c>
      <c r="K43" s="32">
        <v>15265000</v>
      </c>
      <c r="L43" s="32">
        <v>0</v>
      </c>
      <c r="M43" s="32">
        <v>0</v>
      </c>
      <c r="N43" s="32">
        <v>0</v>
      </c>
      <c r="O43" s="33">
        <v>0</v>
      </c>
      <c r="P43" s="33">
        <v>130</v>
      </c>
      <c r="Q43" s="33">
        <v>3827684</v>
      </c>
      <c r="R43" s="33">
        <v>0</v>
      </c>
      <c r="S43" s="33">
        <v>0</v>
      </c>
      <c r="T43" s="33">
        <v>46</v>
      </c>
      <c r="U43" s="33">
        <v>469200</v>
      </c>
      <c r="V43" s="33">
        <v>34</v>
      </c>
      <c r="W43" s="34">
        <v>91000</v>
      </c>
      <c r="X43" s="34">
        <v>0</v>
      </c>
      <c r="Y43" s="34">
        <v>0</v>
      </c>
      <c r="Z43" s="33">
        <v>0</v>
      </c>
      <c r="AA43" s="33">
        <v>0</v>
      </c>
      <c r="AB43" s="33">
        <v>0</v>
      </c>
    </row>
    <row r="44" spans="1:28" s="6" customFormat="1" x14ac:dyDescent="0.2">
      <c r="A44" s="8" t="s">
        <v>90</v>
      </c>
      <c r="B44" s="57" t="s">
        <v>91</v>
      </c>
      <c r="C44" s="31">
        <v>644960</v>
      </c>
      <c r="D44" s="32">
        <v>4</v>
      </c>
      <c r="E44" s="32">
        <v>28000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9</v>
      </c>
      <c r="O44" s="33">
        <v>616960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4">
        <v>0</v>
      </c>
      <c r="X44" s="34">
        <v>0</v>
      </c>
      <c r="Y44" s="34">
        <v>0</v>
      </c>
      <c r="Z44" s="33">
        <v>0</v>
      </c>
      <c r="AA44" s="33">
        <v>0</v>
      </c>
      <c r="AB44" s="33">
        <v>0</v>
      </c>
    </row>
    <row r="45" spans="1:28" s="6" customFormat="1" x14ac:dyDescent="0.2">
      <c r="A45" s="8" t="s">
        <v>92</v>
      </c>
      <c r="B45" s="57" t="s">
        <v>93</v>
      </c>
      <c r="C45" s="31">
        <v>26707844</v>
      </c>
      <c r="D45" s="32">
        <v>10</v>
      </c>
      <c r="E45" s="32">
        <v>50000</v>
      </c>
      <c r="F45" s="32">
        <v>38</v>
      </c>
      <c r="G45" s="32">
        <v>173200</v>
      </c>
      <c r="H45" s="32">
        <v>0</v>
      </c>
      <c r="I45" s="32">
        <v>0</v>
      </c>
      <c r="J45" s="32">
        <v>206</v>
      </c>
      <c r="K45" s="32">
        <v>598230</v>
      </c>
      <c r="L45" s="32">
        <v>0</v>
      </c>
      <c r="M45" s="32">
        <v>0</v>
      </c>
      <c r="N45" s="32">
        <v>0</v>
      </c>
      <c r="O45" s="33">
        <v>0</v>
      </c>
      <c r="P45" s="33">
        <v>90</v>
      </c>
      <c r="Q45" s="33">
        <v>900000</v>
      </c>
      <c r="R45" s="33">
        <v>99197</v>
      </c>
      <c r="S45" s="33">
        <v>24134525</v>
      </c>
      <c r="T45" s="33">
        <v>0</v>
      </c>
      <c r="U45" s="33">
        <v>0</v>
      </c>
      <c r="V45" s="33">
        <v>58280</v>
      </c>
      <c r="W45" s="34">
        <v>851889</v>
      </c>
      <c r="X45" s="34">
        <v>0</v>
      </c>
      <c r="Y45" s="34">
        <v>0</v>
      </c>
      <c r="Z45" s="33">
        <v>0</v>
      </c>
      <c r="AA45" s="33">
        <v>0</v>
      </c>
      <c r="AB45" s="33">
        <v>0</v>
      </c>
    </row>
    <row r="46" spans="1:28" x14ac:dyDescent="0.2">
      <c r="A46" s="11" t="s">
        <v>51</v>
      </c>
      <c r="B46" s="57" t="s">
        <v>4</v>
      </c>
      <c r="C46" s="35">
        <v>687000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32</v>
      </c>
      <c r="K46" s="36">
        <v>547000</v>
      </c>
      <c r="L46" s="36">
        <v>0</v>
      </c>
      <c r="M46" s="36">
        <v>0</v>
      </c>
      <c r="N46" s="36">
        <v>1</v>
      </c>
      <c r="O46" s="37">
        <v>100000</v>
      </c>
      <c r="P46" s="37">
        <v>0</v>
      </c>
      <c r="Q46" s="37">
        <v>0</v>
      </c>
      <c r="R46" s="37">
        <v>0</v>
      </c>
      <c r="S46" s="37">
        <v>0</v>
      </c>
      <c r="T46" s="37">
        <v>4</v>
      </c>
      <c r="U46" s="37">
        <v>40000</v>
      </c>
      <c r="V46" s="37">
        <v>0</v>
      </c>
      <c r="W46" s="38">
        <v>0</v>
      </c>
      <c r="X46" s="38">
        <v>0</v>
      </c>
      <c r="Y46" s="38">
        <v>0</v>
      </c>
      <c r="Z46" s="37">
        <v>0</v>
      </c>
      <c r="AA46" s="37">
        <v>0</v>
      </c>
      <c r="AB46" s="37">
        <v>0</v>
      </c>
    </row>
    <row r="47" spans="1:28" x14ac:dyDescent="0.2">
      <c r="A47" s="11" t="s">
        <v>52</v>
      </c>
      <c r="B47" s="57" t="s">
        <v>5</v>
      </c>
      <c r="C47" s="35">
        <v>397500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39</v>
      </c>
      <c r="K47" s="36">
        <v>97500</v>
      </c>
      <c r="L47" s="36">
        <v>0</v>
      </c>
      <c r="M47" s="36">
        <v>0</v>
      </c>
      <c r="N47" s="36">
        <v>0</v>
      </c>
      <c r="O47" s="37">
        <v>0</v>
      </c>
      <c r="P47" s="37">
        <v>15</v>
      </c>
      <c r="Q47" s="37">
        <v>300000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8">
        <v>0</v>
      </c>
      <c r="X47" s="38">
        <v>0</v>
      </c>
      <c r="Y47" s="38">
        <v>0</v>
      </c>
      <c r="Z47" s="37">
        <v>0</v>
      </c>
      <c r="AA47" s="37">
        <v>0</v>
      </c>
      <c r="AB47" s="37">
        <v>0</v>
      </c>
    </row>
    <row r="48" spans="1:28" x14ac:dyDescent="0.2">
      <c r="A48" s="11" t="s">
        <v>53</v>
      </c>
      <c r="B48" s="57" t="s">
        <v>6</v>
      </c>
      <c r="C48" s="35">
        <v>1362500</v>
      </c>
      <c r="D48" s="36">
        <v>3</v>
      </c>
      <c r="E48" s="36">
        <v>15000</v>
      </c>
      <c r="F48" s="36">
        <v>0</v>
      </c>
      <c r="G48" s="36">
        <v>0</v>
      </c>
      <c r="H48" s="36">
        <v>0</v>
      </c>
      <c r="I48" s="36">
        <v>0</v>
      </c>
      <c r="J48" s="36">
        <v>605</v>
      </c>
      <c r="K48" s="36">
        <v>907500</v>
      </c>
      <c r="L48" s="36">
        <v>0</v>
      </c>
      <c r="M48" s="36">
        <v>0</v>
      </c>
      <c r="N48" s="36">
        <v>0</v>
      </c>
      <c r="O48" s="37">
        <v>0</v>
      </c>
      <c r="P48" s="37">
        <v>44</v>
      </c>
      <c r="Q48" s="37">
        <v>440000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8">
        <v>0</v>
      </c>
      <c r="X48" s="38">
        <v>0</v>
      </c>
      <c r="Y48" s="38">
        <v>0</v>
      </c>
      <c r="Z48" s="37">
        <v>0</v>
      </c>
      <c r="AA48" s="37">
        <v>0</v>
      </c>
      <c r="AB48" s="37">
        <v>0</v>
      </c>
    </row>
    <row r="49" spans="1:28" x14ac:dyDescent="0.2">
      <c r="A49" s="11" t="s">
        <v>54</v>
      </c>
      <c r="B49" s="57" t="s">
        <v>7</v>
      </c>
      <c r="C49" s="35">
        <v>580000</v>
      </c>
      <c r="D49" s="36">
        <v>15</v>
      </c>
      <c r="E49" s="36">
        <v>30000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2</v>
      </c>
      <c r="O49" s="37">
        <v>60000</v>
      </c>
      <c r="P49" s="37">
        <v>31</v>
      </c>
      <c r="Q49" s="37">
        <v>490000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8">
        <v>0</v>
      </c>
      <c r="X49" s="38">
        <v>0</v>
      </c>
      <c r="Y49" s="38">
        <v>0</v>
      </c>
      <c r="Z49" s="37">
        <v>0</v>
      </c>
      <c r="AA49" s="37">
        <v>0</v>
      </c>
      <c r="AB49" s="37">
        <v>0</v>
      </c>
    </row>
    <row r="50" spans="1:28" x14ac:dyDescent="0.2">
      <c r="A50" s="11" t="s">
        <v>55</v>
      </c>
      <c r="B50" s="57" t="s">
        <v>8</v>
      </c>
      <c r="C50" s="35">
        <v>3613768</v>
      </c>
      <c r="D50" s="36">
        <v>5</v>
      </c>
      <c r="E50" s="36">
        <v>50000</v>
      </c>
      <c r="F50" s="36">
        <v>0</v>
      </c>
      <c r="G50" s="36">
        <v>0</v>
      </c>
      <c r="H50" s="36">
        <v>0</v>
      </c>
      <c r="I50" s="36">
        <v>0</v>
      </c>
      <c r="J50" s="36">
        <v>69</v>
      </c>
      <c r="K50" s="36">
        <v>105000</v>
      </c>
      <c r="L50" s="36">
        <v>0</v>
      </c>
      <c r="M50" s="36">
        <v>0</v>
      </c>
      <c r="N50" s="36">
        <v>0</v>
      </c>
      <c r="O50" s="37">
        <v>0</v>
      </c>
      <c r="P50" s="37">
        <v>37</v>
      </c>
      <c r="Q50" s="37">
        <v>1090600</v>
      </c>
      <c r="R50" s="37">
        <v>6277</v>
      </c>
      <c r="S50" s="37">
        <v>2368168</v>
      </c>
      <c r="T50" s="37">
        <v>0</v>
      </c>
      <c r="U50" s="37">
        <v>0</v>
      </c>
      <c r="V50" s="37">
        <v>0</v>
      </c>
      <c r="W50" s="38">
        <v>0</v>
      </c>
      <c r="X50" s="38">
        <v>0</v>
      </c>
      <c r="Y50" s="38">
        <v>0</v>
      </c>
      <c r="Z50" s="37">
        <v>0</v>
      </c>
      <c r="AA50" s="37">
        <v>0</v>
      </c>
      <c r="AB50" s="37">
        <v>0</v>
      </c>
    </row>
    <row r="51" spans="1:28" x14ac:dyDescent="0.2">
      <c r="A51" s="11" t="s">
        <v>56</v>
      </c>
      <c r="B51" s="57" t="s">
        <v>9</v>
      </c>
      <c r="C51" s="35">
        <v>160000</v>
      </c>
      <c r="D51" s="36">
        <v>12</v>
      </c>
      <c r="E51" s="36">
        <v>60000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1</v>
      </c>
      <c r="O51" s="37">
        <v>100000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8">
        <v>0</v>
      </c>
      <c r="X51" s="38">
        <v>0</v>
      </c>
      <c r="Y51" s="38">
        <v>0</v>
      </c>
      <c r="Z51" s="37">
        <v>0</v>
      </c>
      <c r="AA51" s="37">
        <v>0</v>
      </c>
      <c r="AB51" s="37">
        <v>0</v>
      </c>
    </row>
    <row r="52" spans="1:28" x14ac:dyDescent="0.2">
      <c r="A52" s="11" t="s">
        <v>57</v>
      </c>
      <c r="B52" s="57" t="s">
        <v>10</v>
      </c>
      <c r="C52" s="35">
        <v>276000</v>
      </c>
      <c r="D52" s="36">
        <v>2</v>
      </c>
      <c r="E52" s="36">
        <v>12000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7">
        <v>0</v>
      </c>
      <c r="P52" s="37">
        <v>25</v>
      </c>
      <c r="Q52" s="37">
        <v>264000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8">
        <v>0</v>
      </c>
      <c r="X52" s="38">
        <v>0</v>
      </c>
      <c r="Y52" s="38">
        <v>0</v>
      </c>
      <c r="Z52" s="37">
        <v>0</v>
      </c>
      <c r="AA52" s="37">
        <v>0</v>
      </c>
      <c r="AB52" s="37">
        <v>0</v>
      </c>
    </row>
    <row r="53" spans="1:28" x14ac:dyDescent="0.2">
      <c r="A53" s="11" t="s">
        <v>58</v>
      </c>
      <c r="B53" s="57" t="s">
        <v>11</v>
      </c>
      <c r="C53" s="35">
        <v>131643350</v>
      </c>
      <c r="D53" s="36">
        <v>12</v>
      </c>
      <c r="E53" s="36">
        <v>60000</v>
      </c>
      <c r="F53" s="36">
        <v>0</v>
      </c>
      <c r="G53" s="36">
        <v>0</v>
      </c>
      <c r="H53" s="36">
        <v>15</v>
      </c>
      <c r="I53" s="36">
        <v>27900</v>
      </c>
      <c r="J53" s="36">
        <v>128</v>
      </c>
      <c r="K53" s="36">
        <v>269450</v>
      </c>
      <c r="L53" s="36">
        <v>0</v>
      </c>
      <c r="M53" s="36">
        <v>0</v>
      </c>
      <c r="N53" s="36">
        <v>1</v>
      </c>
      <c r="O53" s="37">
        <v>30000</v>
      </c>
      <c r="P53" s="37">
        <v>17</v>
      </c>
      <c r="Q53" s="37">
        <v>146000</v>
      </c>
      <c r="R53" s="37">
        <v>44120</v>
      </c>
      <c r="S53" s="37">
        <v>131060000</v>
      </c>
      <c r="T53" s="37">
        <v>5</v>
      </c>
      <c r="U53" s="37">
        <v>50000</v>
      </c>
      <c r="V53" s="37">
        <v>0</v>
      </c>
      <c r="W53" s="38">
        <v>0</v>
      </c>
      <c r="X53" s="38">
        <v>0</v>
      </c>
      <c r="Y53" s="38">
        <v>0</v>
      </c>
      <c r="Z53" s="37">
        <v>0</v>
      </c>
      <c r="AA53" s="37">
        <v>0</v>
      </c>
      <c r="AB53" s="37">
        <v>0</v>
      </c>
    </row>
    <row r="54" spans="1:28" x14ac:dyDescent="0.2">
      <c r="A54" s="11" t="s">
        <v>59</v>
      </c>
      <c r="B54" s="57" t="s">
        <v>12</v>
      </c>
      <c r="C54" s="35">
        <v>544650</v>
      </c>
      <c r="D54" s="36">
        <v>23</v>
      </c>
      <c r="E54" s="36">
        <v>115000</v>
      </c>
      <c r="F54" s="36">
        <v>0</v>
      </c>
      <c r="G54" s="36">
        <v>0</v>
      </c>
      <c r="H54" s="36">
        <v>0</v>
      </c>
      <c r="I54" s="36">
        <v>0</v>
      </c>
      <c r="J54" s="36">
        <v>100</v>
      </c>
      <c r="K54" s="36">
        <v>239650</v>
      </c>
      <c r="L54" s="36">
        <v>0</v>
      </c>
      <c r="M54" s="36">
        <v>0</v>
      </c>
      <c r="N54" s="36">
        <v>1</v>
      </c>
      <c r="O54" s="37">
        <v>100000</v>
      </c>
      <c r="P54" s="37">
        <v>18</v>
      </c>
      <c r="Q54" s="37">
        <v>90000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8">
        <v>0</v>
      </c>
      <c r="X54" s="38">
        <v>0</v>
      </c>
      <c r="Y54" s="38">
        <v>0</v>
      </c>
      <c r="Z54" s="37">
        <v>0</v>
      </c>
      <c r="AA54" s="37">
        <v>0</v>
      </c>
      <c r="AB54" s="37">
        <v>0</v>
      </c>
    </row>
    <row r="55" spans="1:28" x14ac:dyDescent="0.2">
      <c r="A55" s="11" t="s">
        <v>60</v>
      </c>
      <c r="B55" s="57" t="s">
        <v>13</v>
      </c>
      <c r="C55" s="35">
        <v>622900</v>
      </c>
      <c r="D55" s="36">
        <v>12</v>
      </c>
      <c r="E55" s="36">
        <v>60000</v>
      </c>
      <c r="F55" s="36">
        <v>0</v>
      </c>
      <c r="G55" s="36">
        <v>0</v>
      </c>
      <c r="H55" s="36">
        <v>0</v>
      </c>
      <c r="I55" s="36">
        <v>0</v>
      </c>
      <c r="J55" s="36">
        <v>45</v>
      </c>
      <c r="K55" s="36">
        <v>42900</v>
      </c>
      <c r="L55" s="36">
        <v>0</v>
      </c>
      <c r="M55" s="36">
        <v>0</v>
      </c>
      <c r="N55" s="36">
        <v>0</v>
      </c>
      <c r="O55" s="36">
        <v>0</v>
      </c>
      <c r="P55" s="37">
        <v>26</v>
      </c>
      <c r="Q55" s="37">
        <v>520000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8">
        <v>0</v>
      </c>
      <c r="X55" s="38">
        <v>0</v>
      </c>
      <c r="Y55" s="38">
        <v>0</v>
      </c>
      <c r="Z55" s="37">
        <v>0</v>
      </c>
      <c r="AA55" s="37">
        <v>0</v>
      </c>
      <c r="AB55" s="37">
        <v>0</v>
      </c>
    </row>
    <row r="56" spans="1:28" x14ac:dyDescent="0.2">
      <c r="A56" s="11" t="s">
        <v>61</v>
      </c>
      <c r="B56" s="57" t="s">
        <v>14</v>
      </c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8">
        <v>0</v>
      </c>
      <c r="X56" s="38">
        <v>0</v>
      </c>
      <c r="Y56" s="38">
        <v>0</v>
      </c>
      <c r="Z56" s="37">
        <v>0</v>
      </c>
      <c r="AA56" s="37">
        <v>0</v>
      </c>
      <c r="AB56" s="37">
        <v>0</v>
      </c>
    </row>
    <row r="57" spans="1:28" x14ac:dyDescent="0.2">
      <c r="A57" s="11" t="s">
        <v>62</v>
      </c>
      <c r="B57" s="57" t="s">
        <v>15</v>
      </c>
      <c r="C57" s="35">
        <v>480600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7">
        <v>0</v>
      </c>
      <c r="P57" s="37">
        <v>18</v>
      </c>
      <c r="Q57" s="37">
        <v>450000</v>
      </c>
      <c r="R57" s="37">
        <v>0</v>
      </c>
      <c r="S57" s="37">
        <v>0</v>
      </c>
      <c r="T57" s="37">
        <v>3</v>
      </c>
      <c r="U57" s="37">
        <v>30600</v>
      </c>
      <c r="V57" s="37">
        <v>0</v>
      </c>
      <c r="W57" s="38">
        <v>0</v>
      </c>
      <c r="X57" s="38">
        <v>0</v>
      </c>
      <c r="Y57" s="38">
        <v>0</v>
      </c>
      <c r="Z57" s="37">
        <v>0</v>
      </c>
      <c r="AA57" s="37">
        <v>0</v>
      </c>
      <c r="AB57" s="37">
        <v>0</v>
      </c>
    </row>
    <row r="58" spans="1:28" x14ac:dyDescent="0.2">
      <c r="A58" s="11" t="s">
        <v>63</v>
      </c>
      <c r="B58" s="57" t="s">
        <v>16</v>
      </c>
      <c r="C58" s="35">
        <v>290000</v>
      </c>
      <c r="D58" s="36">
        <v>1</v>
      </c>
      <c r="E58" s="36">
        <v>20000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7">
        <v>0</v>
      </c>
      <c r="P58" s="37">
        <v>9</v>
      </c>
      <c r="Q58" s="37">
        <v>270000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8">
        <v>0</v>
      </c>
      <c r="X58" s="38">
        <v>0</v>
      </c>
      <c r="Y58" s="38">
        <v>0</v>
      </c>
      <c r="Z58" s="37">
        <v>0</v>
      </c>
      <c r="AA58" s="37">
        <v>0</v>
      </c>
      <c r="AB58" s="37">
        <v>0</v>
      </c>
    </row>
    <row r="59" spans="1:28" x14ac:dyDescent="0.2">
      <c r="A59" s="11" t="s">
        <v>64</v>
      </c>
      <c r="B59" s="57" t="s">
        <v>17</v>
      </c>
      <c r="C59" s="35">
        <v>107000</v>
      </c>
      <c r="D59" s="36">
        <v>2</v>
      </c>
      <c r="E59" s="36">
        <v>12000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7">
        <v>0</v>
      </c>
      <c r="P59" s="37">
        <v>13</v>
      </c>
      <c r="Q59" s="37">
        <v>95000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8">
        <v>0</v>
      </c>
      <c r="X59" s="38">
        <v>0</v>
      </c>
      <c r="Y59" s="38">
        <v>0</v>
      </c>
      <c r="Z59" s="37">
        <v>0</v>
      </c>
      <c r="AA59" s="37">
        <v>0</v>
      </c>
      <c r="AB59" s="37">
        <v>0</v>
      </c>
    </row>
    <row r="60" spans="1:28" x14ac:dyDescent="0.2">
      <c r="A60" s="11" t="s">
        <v>65</v>
      </c>
      <c r="B60" s="57" t="s">
        <v>18</v>
      </c>
      <c r="C60" s="36">
        <v>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7">
        <v>0</v>
      </c>
      <c r="P60" s="37">
        <v>0</v>
      </c>
      <c r="Q60" s="37">
        <v>0</v>
      </c>
      <c r="R60" s="36">
        <v>0</v>
      </c>
      <c r="S60" s="36">
        <v>0</v>
      </c>
      <c r="T60" s="37">
        <v>0</v>
      </c>
      <c r="U60" s="37">
        <v>0</v>
      </c>
      <c r="V60" s="37">
        <v>0</v>
      </c>
      <c r="W60" s="38">
        <v>0</v>
      </c>
      <c r="X60" s="38">
        <v>0</v>
      </c>
      <c r="Y60" s="38">
        <v>0</v>
      </c>
      <c r="Z60" s="37">
        <v>0</v>
      </c>
      <c r="AA60" s="37">
        <v>0</v>
      </c>
      <c r="AB60" s="37">
        <v>0</v>
      </c>
    </row>
    <row r="61" spans="1:28" x14ac:dyDescent="0.2">
      <c r="A61" s="12" t="s">
        <v>66</v>
      </c>
      <c r="B61" s="58" t="s">
        <v>19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>
        <v>0</v>
      </c>
      <c r="X61" s="41">
        <v>0</v>
      </c>
      <c r="Y61" s="41">
        <v>0</v>
      </c>
      <c r="Z61" s="40">
        <v>0</v>
      </c>
      <c r="AA61" s="40">
        <v>0</v>
      </c>
      <c r="AB61" s="40">
        <v>0</v>
      </c>
    </row>
    <row r="62" spans="1:28" x14ac:dyDescent="0.2">
      <c r="A62" s="59" t="s">
        <v>181</v>
      </c>
    </row>
    <row r="63" spans="1:28" x14ac:dyDescent="0.2">
      <c r="A63" t="s">
        <v>0</v>
      </c>
    </row>
    <row r="65" spans="1:28" s="20" customFormat="1" ht="20.45" customHeight="1" x14ac:dyDescent="0.2">
      <c r="A65" s="132" t="s">
        <v>71</v>
      </c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44"/>
      <c r="T65" s="44"/>
      <c r="U65" s="44"/>
      <c r="V65" s="44"/>
      <c r="W65" s="44"/>
      <c r="X65" s="44"/>
      <c r="Y65" s="44"/>
      <c r="Z65" s="44"/>
      <c r="AA65" s="44"/>
      <c r="AB65" s="44"/>
    </row>
    <row r="66" spans="1:28" s="20" customFormat="1" ht="16.5" customHeight="1" x14ac:dyDescent="0.2">
      <c r="A66" s="26" t="s">
        <v>198</v>
      </c>
      <c r="B66" s="1"/>
      <c r="C66" s="44"/>
      <c r="D66" s="46"/>
      <c r="E66" s="46"/>
      <c r="F66" s="46"/>
      <c r="G66" s="3"/>
      <c r="H66" s="3"/>
      <c r="I66" s="46"/>
      <c r="J66" s="46"/>
      <c r="K66" s="46"/>
      <c r="L66" s="44"/>
      <c r="M66" s="44"/>
      <c r="N66" s="47"/>
      <c r="O66" s="47"/>
      <c r="P66" s="47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</row>
    <row r="67" spans="1:28" s="8" customFormat="1" ht="37.15" customHeight="1" x14ac:dyDescent="0.2">
      <c r="A67" s="133" t="s">
        <v>193</v>
      </c>
      <c r="B67" s="134"/>
      <c r="C67" s="147" t="s">
        <v>194</v>
      </c>
      <c r="D67" s="139" t="s">
        <v>131</v>
      </c>
      <c r="E67" s="139"/>
      <c r="F67" s="139" t="s">
        <v>132</v>
      </c>
      <c r="G67" s="139"/>
      <c r="H67" s="139" t="s">
        <v>133</v>
      </c>
      <c r="I67" s="139"/>
      <c r="J67" s="139" t="s">
        <v>134</v>
      </c>
      <c r="K67" s="139"/>
      <c r="L67" s="139" t="s">
        <v>135</v>
      </c>
      <c r="M67" s="139"/>
      <c r="N67" s="139" t="s">
        <v>136</v>
      </c>
      <c r="O67" s="139"/>
      <c r="P67" s="139" t="s">
        <v>137</v>
      </c>
      <c r="Q67" s="139"/>
      <c r="R67" s="139" t="s">
        <v>138</v>
      </c>
      <c r="S67" s="139"/>
      <c r="T67" s="139" t="s">
        <v>139</v>
      </c>
      <c r="U67" s="139"/>
      <c r="V67" s="139" t="s">
        <v>140</v>
      </c>
      <c r="W67" s="139"/>
      <c r="X67" s="140" t="s">
        <v>141</v>
      </c>
      <c r="Y67" s="142"/>
      <c r="Z67" s="141"/>
      <c r="AA67" s="139" t="s">
        <v>142</v>
      </c>
      <c r="AB67" s="140"/>
    </row>
    <row r="68" spans="1:28" s="8" customFormat="1" ht="13.9" customHeight="1" x14ac:dyDescent="0.2">
      <c r="A68" s="135"/>
      <c r="B68" s="136"/>
      <c r="C68" s="148"/>
      <c r="D68" s="109" t="s">
        <v>47</v>
      </c>
      <c r="E68" s="109" t="s">
        <v>143</v>
      </c>
      <c r="F68" s="109" t="s">
        <v>49</v>
      </c>
      <c r="G68" s="109" t="s">
        <v>144</v>
      </c>
      <c r="H68" s="109" t="s">
        <v>48</v>
      </c>
      <c r="I68" s="109" t="s">
        <v>145</v>
      </c>
      <c r="J68" s="109" t="s">
        <v>48</v>
      </c>
      <c r="K68" s="109" t="s">
        <v>146</v>
      </c>
      <c r="L68" s="109" t="s">
        <v>48</v>
      </c>
      <c r="M68" s="109" t="s">
        <v>147</v>
      </c>
      <c r="N68" s="109" t="s">
        <v>48</v>
      </c>
      <c r="O68" s="109" t="s">
        <v>148</v>
      </c>
      <c r="P68" s="109" t="s">
        <v>48</v>
      </c>
      <c r="Q68" s="109" t="s">
        <v>149</v>
      </c>
      <c r="R68" s="109" t="s">
        <v>48</v>
      </c>
      <c r="S68" s="109" t="s">
        <v>150</v>
      </c>
      <c r="T68" s="109" t="s">
        <v>48</v>
      </c>
      <c r="U68" s="109" t="s">
        <v>151</v>
      </c>
      <c r="V68" s="109" t="s">
        <v>48</v>
      </c>
      <c r="W68" s="109" t="s">
        <v>152</v>
      </c>
      <c r="X68" s="109" t="s">
        <v>50</v>
      </c>
      <c r="Y68" s="109" t="s">
        <v>48</v>
      </c>
      <c r="Z68" s="109" t="s">
        <v>153</v>
      </c>
      <c r="AA68" s="109" t="s">
        <v>48</v>
      </c>
      <c r="AB68" s="110" t="s">
        <v>154</v>
      </c>
    </row>
    <row r="69" spans="1:28" s="20" customFormat="1" ht="34.15" customHeight="1" x14ac:dyDescent="0.2">
      <c r="A69" s="137"/>
      <c r="B69" s="138"/>
      <c r="C69" s="149"/>
      <c r="D69" s="80" t="s">
        <v>43</v>
      </c>
      <c r="E69" s="80" t="s">
        <v>42</v>
      </c>
      <c r="F69" s="80" t="s">
        <v>44</v>
      </c>
      <c r="G69" s="80" t="s">
        <v>45</v>
      </c>
      <c r="H69" s="80" t="s">
        <v>43</v>
      </c>
      <c r="I69" s="80" t="s">
        <v>42</v>
      </c>
      <c r="J69" s="80" t="s">
        <v>43</v>
      </c>
      <c r="K69" s="80" t="s">
        <v>42</v>
      </c>
      <c r="L69" s="80" t="s">
        <v>43</v>
      </c>
      <c r="M69" s="80" t="s">
        <v>42</v>
      </c>
      <c r="N69" s="80" t="s">
        <v>43</v>
      </c>
      <c r="O69" s="80" t="s">
        <v>42</v>
      </c>
      <c r="P69" s="80" t="s">
        <v>43</v>
      </c>
      <c r="Q69" s="80" t="s">
        <v>42</v>
      </c>
      <c r="R69" s="80" t="s">
        <v>43</v>
      </c>
      <c r="S69" s="80" t="s">
        <v>42</v>
      </c>
      <c r="T69" s="80" t="s">
        <v>43</v>
      </c>
      <c r="U69" s="80" t="s">
        <v>42</v>
      </c>
      <c r="V69" s="80" t="s">
        <v>43</v>
      </c>
      <c r="W69" s="80" t="s">
        <v>42</v>
      </c>
      <c r="X69" s="80" t="s">
        <v>1</v>
      </c>
      <c r="Y69" s="80" t="s">
        <v>43</v>
      </c>
      <c r="Z69" s="80" t="s">
        <v>42</v>
      </c>
      <c r="AA69" s="80" t="s">
        <v>43</v>
      </c>
      <c r="AB69" s="51" t="s">
        <v>42</v>
      </c>
    </row>
    <row r="70" spans="1:28" s="6" customFormat="1" x14ac:dyDescent="0.2">
      <c r="A70" s="55" t="s">
        <v>67</v>
      </c>
      <c r="B70" s="56" t="s">
        <v>3</v>
      </c>
      <c r="C70" s="27">
        <v>567947384</v>
      </c>
      <c r="D70" s="28">
        <v>269</v>
      </c>
      <c r="E70" s="28">
        <v>2417528</v>
      </c>
      <c r="F70" s="28">
        <v>401</v>
      </c>
      <c r="G70" s="28">
        <v>4056473</v>
      </c>
      <c r="H70" s="28">
        <v>3630</v>
      </c>
      <c r="I70" s="28">
        <v>19149100</v>
      </c>
      <c r="J70" s="28">
        <v>7661</v>
      </c>
      <c r="K70" s="28">
        <v>20736886</v>
      </c>
      <c r="L70" s="28">
        <v>147</v>
      </c>
      <c r="M70" s="28">
        <v>110250</v>
      </c>
      <c r="N70" s="28">
        <v>30</v>
      </c>
      <c r="O70" s="29">
        <v>2311936</v>
      </c>
      <c r="P70" s="29">
        <v>702</v>
      </c>
      <c r="Q70" s="29">
        <v>14438720</v>
      </c>
      <c r="R70" s="29">
        <v>121505</v>
      </c>
      <c r="S70" s="29">
        <v>40803910</v>
      </c>
      <c r="T70" s="29">
        <v>74</v>
      </c>
      <c r="U70" s="29">
        <v>895600</v>
      </c>
      <c r="V70" s="29">
        <v>77643</v>
      </c>
      <c r="W70" s="30">
        <v>45924226</v>
      </c>
      <c r="X70" s="30">
        <v>280494</v>
      </c>
      <c r="Y70" s="30">
        <v>421863</v>
      </c>
      <c r="Z70" s="29">
        <v>417102755</v>
      </c>
      <c r="AA70" s="29">
        <v>0</v>
      </c>
      <c r="AB70" s="29">
        <v>0</v>
      </c>
    </row>
    <row r="71" spans="1:28" s="6" customFormat="1" x14ac:dyDescent="0.2">
      <c r="A71" s="8" t="s">
        <v>84</v>
      </c>
      <c r="B71" s="57" t="s">
        <v>85</v>
      </c>
      <c r="C71" s="31">
        <v>46583500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3">
        <v>0</v>
      </c>
      <c r="P71" s="33">
        <v>54</v>
      </c>
      <c r="Q71" s="33">
        <v>1536000</v>
      </c>
      <c r="R71" s="33">
        <v>0</v>
      </c>
      <c r="S71" s="33">
        <v>0</v>
      </c>
      <c r="T71" s="33">
        <v>14</v>
      </c>
      <c r="U71" s="33">
        <v>285600</v>
      </c>
      <c r="V71" s="33">
        <v>0</v>
      </c>
      <c r="W71" s="34">
        <v>0</v>
      </c>
      <c r="X71" s="34">
        <v>44205</v>
      </c>
      <c r="Y71" s="34">
        <v>67222</v>
      </c>
      <c r="Z71" s="33">
        <v>44761900</v>
      </c>
      <c r="AA71" s="33">
        <v>0</v>
      </c>
      <c r="AB71" s="33">
        <v>0</v>
      </c>
    </row>
    <row r="72" spans="1:28" s="6" customFormat="1" x14ac:dyDescent="0.2">
      <c r="A72" s="8" t="s">
        <v>86</v>
      </c>
      <c r="B72" s="57" t="s">
        <v>87</v>
      </c>
      <c r="C72" s="31">
        <v>108347861</v>
      </c>
      <c r="D72" s="32">
        <v>4</v>
      </c>
      <c r="E72" s="32">
        <v>4000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147</v>
      </c>
      <c r="M72" s="32">
        <v>110250</v>
      </c>
      <c r="N72" s="32">
        <v>8</v>
      </c>
      <c r="O72" s="33">
        <v>457411</v>
      </c>
      <c r="P72" s="33">
        <v>158</v>
      </c>
      <c r="Q72" s="33">
        <v>3546000</v>
      </c>
      <c r="R72" s="33">
        <v>0</v>
      </c>
      <c r="S72" s="33">
        <v>0</v>
      </c>
      <c r="T72" s="33">
        <v>0</v>
      </c>
      <c r="U72" s="33">
        <v>0</v>
      </c>
      <c r="V72" s="33">
        <v>2578</v>
      </c>
      <c r="W72" s="34">
        <v>2608000</v>
      </c>
      <c r="X72" s="34">
        <v>39844</v>
      </c>
      <c r="Y72" s="34">
        <v>39844</v>
      </c>
      <c r="Z72" s="33">
        <v>101622200</v>
      </c>
      <c r="AA72" s="33">
        <v>0</v>
      </c>
      <c r="AB72" s="33">
        <v>0</v>
      </c>
    </row>
    <row r="73" spans="1:28" s="6" customFormat="1" x14ac:dyDescent="0.2">
      <c r="A73" s="8" t="s">
        <v>195</v>
      </c>
      <c r="B73" s="57" t="s">
        <v>88</v>
      </c>
      <c r="C73" s="31">
        <v>28458000</v>
      </c>
      <c r="D73" s="32">
        <v>12</v>
      </c>
      <c r="E73" s="32">
        <v>120000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4">
        <v>0</v>
      </c>
      <c r="X73" s="34">
        <v>14169</v>
      </c>
      <c r="Y73" s="34">
        <v>36864</v>
      </c>
      <c r="Z73" s="33">
        <v>28338000</v>
      </c>
      <c r="AA73" s="33">
        <v>0</v>
      </c>
      <c r="AB73" s="33">
        <v>0</v>
      </c>
    </row>
    <row r="74" spans="1:28" s="6" customFormat="1" x14ac:dyDescent="0.2">
      <c r="A74" s="8" t="s">
        <v>196</v>
      </c>
      <c r="B74" s="57" t="s">
        <v>89</v>
      </c>
      <c r="C74" s="31">
        <v>133367420</v>
      </c>
      <c r="D74" s="32">
        <v>91</v>
      </c>
      <c r="E74" s="32">
        <v>1544600</v>
      </c>
      <c r="F74" s="32">
        <v>0</v>
      </c>
      <c r="G74" s="32">
        <v>0</v>
      </c>
      <c r="H74" s="32">
        <v>0</v>
      </c>
      <c r="I74" s="32">
        <v>0</v>
      </c>
      <c r="J74" s="32">
        <v>5891</v>
      </c>
      <c r="K74" s="32">
        <v>17800700</v>
      </c>
      <c r="L74" s="32">
        <v>0</v>
      </c>
      <c r="M74" s="32">
        <v>0</v>
      </c>
      <c r="N74" s="32">
        <v>0</v>
      </c>
      <c r="O74" s="33">
        <v>0</v>
      </c>
      <c r="P74" s="33">
        <v>123</v>
      </c>
      <c r="Q74" s="33">
        <v>3579220</v>
      </c>
      <c r="R74" s="33">
        <v>0</v>
      </c>
      <c r="S74" s="33">
        <v>0</v>
      </c>
      <c r="T74" s="33">
        <v>47</v>
      </c>
      <c r="U74" s="33">
        <v>479400</v>
      </c>
      <c r="V74" s="33">
        <v>14450</v>
      </c>
      <c r="W74" s="34">
        <v>42437000</v>
      </c>
      <c r="X74" s="34">
        <v>33847</v>
      </c>
      <c r="Y74" s="34">
        <v>33847</v>
      </c>
      <c r="Z74" s="33">
        <v>67526500</v>
      </c>
      <c r="AA74" s="33">
        <v>0</v>
      </c>
      <c r="AB74" s="33">
        <v>0</v>
      </c>
    </row>
    <row r="75" spans="1:28" s="6" customFormat="1" x14ac:dyDescent="0.2">
      <c r="A75" s="8" t="s">
        <v>90</v>
      </c>
      <c r="B75" s="57" t="s">
        <v>91</v>
      </c>
      <c r="C75" s="31">
        <v>58857408</v>
      </c>
      <c r="D75" s="32">
        <v>1</v>
      </c>
      <c r="E75" s="32">
        <v>2000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8</v>
      </c>
      <c r="O75" s="33">
        <v>865597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4">
        <v>0</v>
      </c>
      <c r="X75" s="34">
        <v>83292</v>
      </c>
      <c r="Y75" s="34">
        <v>178588</v>
      </c>
      <c r="Z75" s="33">
        <v>57989811</v>
      </c>
      <c r="AA75" s="33">
        <v>0</v>
      </c>
      <c r="AB75" s="33">
        <v>0</v>
      </c>
    </row>
    <row r="76" spans="1:28" s="6" customFormat="1" x14ac:dyDescent="0.2">
      <c r="A76" s="8" t="s">
        <v>92</v>
      </c>
      <c r="B76" s="57" t="s">
        <v>93</v>
      </c>
      <c r="C76" s="31">
        <v>79818116</v>
      </c>
      <c r="D76" s="32">
        <v>11</v>
      </c>
      <c r="E76" s="32">
        <v>55000</v>
      </c>
      <c r="F76" s="32">
        <v>36</v>
      </c>
      <c r="G76" s="32">
        <v>164500</v>
      </c>
      <c r="H76" s="32">
        <v>0</v>
      </c>
      <c r="I76" s="32">
        <v>0</v>
      </c>
      <c r="J76" s="32">
        <v>292</v>
      </c>
      <c r="K76" s="32">
        <v>605000</v>
      </c>
      <c r="L76" s="32">
        <v>0</v>
      </c>
      <c r="M76" s="32">
        <v>0</v>
      </c>
      <c r="N76" s="32">
        <v>0</v>
      </c>
      <c r="O76" s="33">
        <v>0</v>
      </c>
      <c r="P76" s="33">
        <v>69</v>
      </c>
      <c r="Q76" s="33">
        <v>690000</v>
      </c>
      <c r="R76" s="33">
        <v>111510</v>
      </c>
      <c r="S76" s="33">
        <v>27145090</v>
      </c>
      <c r="T76" s="33">
        <v>0</v>
      </c>
      <c r="U76" s="33">
        <v>0</v>
      </c>
      <c r="V76" s="33">
        <v>60612</v>
      </c>
      <c r="W76" s="34">
        <v>865526</v>
      </c>
      <c r="X76" s="34">
        <v>19263</v>
      </c>
      <c r="Y76" s="34">
        <v>0</v>
      </c>
      <c r="Z76" s="33">
        <v>50293000</v>
      </c>
      <c r="AA76" s="33">
        <v>0</v>
      </c>
      <c r="AB76" s="33">
        <v>0</v>
      </c>
    </row>
    <row r="77" spans="1:28" x14ac:dyDescent="0.2">
      <c r="A77" s="11" t="s">
        <v>51</v>
      </c>
      <c r="B77" s="57" t="s">
        <v>4</v>
      </c>
      <c r="C77" s="35">
        <v>2712200</v>
      </c>
      <c r="D77" s="36">
        <v>3</v>
      </c>
      <c r="E77" s="36">
        <v>15000</v>
      </c>
      <c r="F77" s="36">
        <v>0</v>
      </c>
      <c r="G77" s="36">
        <v>0</v>
      </c>
      <c r="H77" s="36">
        <v>0</v>
      </c>
      <c r="I77" s="36">
        <v>0</v>
      </c>
      <c r="J77" s="36">
        <v>43</v>
      </c>
      <c r="K77" s="36">
        <v>71700</v>
      </c>
      <c r="L77" s="36">
        <v>0</v>
      </c>
      <c r="M77" s="36">
        <v>0</v>
      </c>
      <c r="N77" s="36">
        <v>5</v>
      </c>
      <c r="O77" s="37">
        <v>541500</v>
      </c>
      <c r="P77" s="37">
        <v>0</v>
      </c>
      <c r="Q77" s="37">
        <v>0</v>
      </c>
      <c r="R77" s="37">
        <v>0</v>
      </c>
      <c r="S77" s="37">
        <v>0</v>
      </c>
      <c r="T77" s="37">
        <v>3</v>
      </c>
      <c r="U77" s="37">
        <v>30000</v>
      </c>
      <c r="V77" s="37">
        <v>0</v>
      </c>
      <c r="W77" s="38">
        <v>0</v>
      </c>
      <c r="X77" s="38">
        <v>2054</v>
      </c>
      <c r="Y77" s="38">
        <v>2054</v>
      </c>
      <c r="Z77" s="37">
        <v>2054000</v>
      </c>
      <c r="AA77" s="37">
        <v>0</v>
      </c>
      <c r="AB77" s="37">
        <v>0</v>
      </c>
    </row>
    <row r="78" spans="1:28" x14ac:dyDescent="0.2">
      <c r="A78" s="11" t="s">
        <v>52</v>
      </c>
      <c r="B78" s="57" t="s">
        <v>5</v>
      </c>
      <c r="C78" s="35">
        <v>4671936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26</v>
      </c>
      <c r="K78" s="36">
        <v>181936</v>
      </c>
      <c r="L78" s="36">
        <v>0</v>
      </c>
      <c r="M78" s="36">
        <v>0</v>
      </c>
      <c r="N78" s="36">
        <v>0</v>
      </c>
      <c r="O78" s="37">
        <v>0</v>
      </c>
      <c r="P78" s="37">
        <v>13</v>
      </c>
      <c r="Q78" s="37">
        <v>260000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  <c r="X78" s="38">
        <v>2849</v>
      </c>
      <c r="Y78" s="38">
        <v>2849</v>
      </c>
      <c r="Z78" s="37">
        <v>4230000</v>
      </c>
      <c r="AA78" s="37">
        <v>0</v>
      </c>
      <c r="AB78" s="37">
        <v>0</v>
      </c>
    </row>
    <row r="79" spans="1:28" x14ac:dyDescent="0.2">
      <c r="A79" s="11" t="s">
        <v>53</v>
      </c>
      <c r="B79" s="57" t="s">
        <v>6</v>
      </c>
      <c r="C79" s="35">
        <v>7981760</v>
      </c>
      <c r="D79" s="36">
        <v>4</v>
      </c>
      <c r="E79" s="36">
        <v>20000</v>
      </c>
      <c r="F79" s="36">
        <v>0</v>
      </c>
      <c r="G79" s="36">
        <v>0</v>
      </c>
      <c r="H79" s="36">
        <v>0</v>
      </c>
      <c r="I79" s="36">
        <v>0</v>
      </c>
      <c r="J79" s="36">
        <v>873</v>
      </c>
      <c r="K79" s="36">
        <v>1309500</v>
      </c>
      <c r="L79" s="36">
        <v>0</v>
      </c>
      <c r="M79" s="36">
        <v>0</v>
      </c>
      <c r="N79" s="36">
        <v>0</v>
      </c>
      <c r="O79" s="37">
        <v>0</v>
      </c>
      <c r="P79" s="37">
        <v>31</v>
      </c>
      <c r="Q79" s="37">
        <v>385000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8">
        <v>0</v>
      </c>
      <c r="X79" s="38">
        <v>4029</v>
      </c>
      <c r="Y79" s="38">
        <v>7577</v>
      </c>
      <c r="Z79" s="37">
        <v>6267260</v>
      </c>
      <c r="AA79" s="37">
        <v>0</v>
      </c>
      <c r="AB79" s="37">
        <v>0</v>
      </c>
    </row>
    <row r="80" spans="1:28" x14ac:dyDescent="0.2">
      <c r="A80" s="11" t="s">
        <v>54</v>
      </c>
      <c r="B80" s="57" t="s">
        <v>7</v>
      </c>
      <c r="C80" s="35">
        <v>10660428</v>
      </c>
      <c r="D80" s="36">
        <v>42</v>
      </c>
      <c r="E80" s="36">
        <v>84000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4</v>
      </c>
      <c r="O80" s="37">
        <v>108428</v>
      </c>
      <c r="P80" s="37">
        <v>32</v>
      </c>
      <c r="Q80" s="37">
        <v>640000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8">
        <v>0</v>
      </c>
      <c r="X80" s="38">
        <v>9828</v>
      </c>
      <c r="Y80" s="38">
        <v>9828</v>
      </c>
      <c r="Z80" s="37">
        <v>9828000</v>
      </c>
      <c r="AA80" s="37">
        <v>0</v>
      </c>
      <c r="AB80" s="37">
        <v>0</v>
      </c>
    </row>
    <row r="81" spans="1:28" x14ac:dyDescent="0.2">
      <c r="A81" s="11" t="s">
        <v>55</v>
      </c>
      <c r="B81" s="57" t="s">
        <v>8</v>
      </c>
      <c r="C81" s="35">
        <v>5729620</v>
      </c>
      <c r="D81" s="36">
        <v>4</v>
      </c>
      <c r="E81" s="36">
        <v>40000</v>
      </c>
      <c r="F81" s="36">
        <v>0</v>
      </c>
      <c r="G81" s="36">
        <v>0</v>
      </c>
      <c r="H81" s="36">
        <v>0</v>
      </c>
      <c r="I81" s="36">
        <v>0</v>
      </c>
      <c r="J81" s="36">
        <v>213</v>
      </c>
      <c r="K81" s="36">
        <v>106500</v>
      </c>
      <c r="L81" s="36">
        <v>0</v>
      </c>
      <c r="M81" s="36">
        <v>0</v>
      </c>
      <c r="N81" s="36">
        <v>0</v>
      </c>
      <c r="O81" s="37">
        <v>0</v>
      </c>
      <c r="P81" s="37">
        <v>45</v>
      </c>
      <c r="Q81" s="37">
        <v>1329000</v>
      </c>
      <c r="R81" s="37">
        <v>6206</v>
      </c>
      <c r="S81" s="37">
        <v>2365320</v>
      </c>
      <c r="T81" s="37">
        <v>0</v>
      </c>
      <c r="U81" s="37">
        <v>0</v>
      </c>
      <c r="V81" s="37">
        <v>0</v>
      </c>
      <c r="W81" s="38">
        <v>0</v>
      </c>
      <c r="X81" s="38">
        <v>2893</v>
      </c>
      <c r="Y81" s="38">
        <v>2893</v>
      </c>
      <c r="Z81" s="37">
        <v>1888800</v>
      </c>
      <c r="AA81" s="37">
        <v>0</v>
      </c>
      <c r="AB81" s="37">
        <v>0</v>
      </c>
    </row>
    <row r="82" spans="1:28" x14ac:dyDescent="0.2">
      <c r="A82" s="11" t="s">
        <v>56</v>
      </c>
      <c r="B82" s="57" t="s">
        <v>9</v>
      </c>
      <c r="C82" s="35">
        <v>434324</v>
      </c>
      <c r="D82" s="36">
        <v>3</v>
      </c>
      <c r="E82" s="36">
        <v>60000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1</v>
      </c>
      <c r="O82" s="37">
        <v>100000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8">
        <v>0</v>
      </c>
      <c r="X82" s="38">
        <v>695</v>
      </c>
      <c r="Y82" s="38">
        <v>1518</v>
      </c>
      <c r="Z82" s="37">
        <v>274324</v>
      </c>
      <c r="AA82" s="37">
        <v>0</v>
      </c>
      <c r="AB82" s="37">
        <v>0</v>
      </c>
    </row>
    <row r="83" spans="1:28" x14ac:dyDescent="0.2">
      <c r="A83" s="11" t="s">
        <v>57</v>
      </c>
      <c r="B83" s="57" t="s">
        <v>10</v>
      </c>
      <c r="C83" s="35">
        <v>1937000</v>
      </c>
      <c r="D83" s="36">
        <v>1</v>
      </c>
      <c r="E83" s="36">
        <v>12000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7">
        <v>0</v>
      </c>
      <c r="P83" s="37">
        <v>29</v>
      </c>
      <c r="Q83" s="37">
        <v>315000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8">
        <v>0</v>
      </c>
      <c r="X83" s="38">
        <v>1610</v>
      </c>
      <c r="Y83" s="38">
        <v>1610</v>
      </c>
      <c r="Z83" s="37">
        <v>1610000</v>
      </c>
      <c r="AA83" s="37">
        <v>0</v>
      </c>
      <c r="AB83" s="37">
        <v>0</v>
      </c>
    </row>
    <row r="84" spans="1:28" x14ac:dyDescent="0.2">
      <c r="A84" s="11" t="s">
        <v>58</v>
      </c>
      <c r="B84" s="57" t="s">
        <v>11</v>
      </c>
      <c r="C84" s="35">
        <v>28565035</v>
      </c>
      <c r="D84" s="36">
        <v>17</v>
      </c>
      <c r="E84" s="36">
        <v>85000</v>
      </c>
      <c r="F84" s="36">
        <v>183</v>
      </c>
      <c r="G84" s="36">
        <v>1177185</v>
      </c>
      <c r="H84" s="36">
        <v>13</v>
      </c>
      <c r="I84" s="36">
        <v>38700</v>
      </c>
      <c r="J84" s="36">
        <v>137</v>
      </c>
      <c r="K84" s="36">
        <v>294450</v>
      </c>
      <c r="L84" s="36">
        <v>0</v>
      </c>
      <c r="M84" s="36">
        <v>0</v>
      </c>
      <c r="N84" s="36">
        <v>2</v>
      </c>
      <c r="O84" s="37">
        <v>39000</v>
      </c>
      <c r="P84" s="37">
        <v>41</v>
      </c>
      <c r="Q84" s="37">
        <v>339000</v>
      </c>
      <c r="R84" s="37">
        <v>3426</v>
      </c>
      <c r="S84" s="37">
        <v>11112000</v>
      </c>
      <c r="T84" s="37">
        <v>7</v>
      </c>
      <c r="U84" s="37">
        <v>70000</v>
      </c>
      <c r="V84" s="37">
        <v>3</v>
      </c>
      <c r="W84" s="38">
        <v>13700</v>
      </c>
      <c r="X84" s="38">
        <v>7698</v>
      </c>
      <c r="Y84" s="38">
        <v>16074</v>
      </c>
      <c r="Z84" s="37">
        <v>15396000</v>
      </c>
      <c r="AA84" s="37">
        <v>0</v>
      </c>
      <c r="AB84" s="37">
        <v>0</v>
      </c>
    </row>
    <row r="85" spans="1:28" x14ac:dyDescent="0.2">
      <c r="A85" s="11" t="s">
        <v>59</v>
      </c>
      <c r="B85" s="57" t="s">
        <v>12</v>
      </c>
      <c r="C85" s="35">
        <v>737900</v>
      </c>
      <c r="D85" s="36">
        <v>26</v>
      </c>
      <c r="E85" s="36">
        <v>130000</v>
      </c>
      <c r="F85" s="36">
        <v>0</v>
      </c>
      <c r="G85" s="36">
        <v>0</v>
      </c>
      <c r="H85" s="36">
        <v>0</v>
      </c>
      <c r="I85" s="36">
        <v>0</v>
      </c>
      <c r="J85" s="36">
        <v>132</v>
      </c>
      <c r="K85" s="36">
        <v>317900</v>
      </c>
      <c r="L85" s="36">
        <v>0</v>
      </c>
      <c r="M85" s="36">
        <v>0</v>
      </c>
      <c r="N85" s="36">
        <v>2</v>
      </c>
      <c r="O85" s="37">
        <v>200000</v>
      </c>
      <c r="P85" s="37">
        <v>18</v>
      </c>
      <c r="Q85" s="37">
        <v>90000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8">
        <v>0</v>
      </c>
      <c r="X85" s="38">
        <v>0</v>
      </c>
      <c r="Y85" s="38">
        <v>0</v>
      </c>
      <c r="Z85" s="37">
        <v>0</v>
      </c>
      <c r="AA85" s="37">
        <v>0</v>
      </c>
      <c r="AB85" s="37">
        <v>0</v>
      </c>
    </row>
    <row r="86" spans="1:28" x14ac:dyDescent="0.2">
      <c r="A86" s="11" t="s">
        <v>60</v>
      </c>
      <c r="B86" s="57" t="s">
        <v>13</v>
      </c>
      <c r="C86" s="35">
        <v>5068200</v>
      </c>
      <c r="D86" s="36">
        <v>18</v>
      </c>
      <c r="E86" s="36">
        <v>90000</v>
      </c>
      <c r="F86" s="36">
        <v>0</v>
      </c>
      <c r="G86" s="36">
        <v>0</v>
      </c>
      <c r="H86" s="36">
        <v>0</v>
      </c>
      <c r="I86" s="36">
        <v>0</v>
      </c>
      <c r="J86" s="36">
        <v>54</v>
      </c>
      <c r="K86" s="36">
        <v>49200</v>
      </c>
      <c r="L86" s="36">
        <v>0</v>
      </c>
      <c r="M86" s="36">
        <v>0</v>
      </c>
      <c r="N86" s="36">
        <v>0</v>
      </c>
      <c r="O86" s="36">
        <v>0</v>
      </c>
      <c r="P86" s="37">
        <v>31</v>
      </c>
      <c r="Q86" s="37">
        <v>570000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8">
        <v>0</v>
      </c>
      <c r="X86" s="38">
        <v>5448</v>
      </c>
      <c r="Y86" s="38">
        <v>5448</v>
      </c>
      <c r="Z86" s="37">
        <v>4359000</v>
      </c>
      <c r="AA86" s="37">
        <v>0</v>
      </c>
      <c r="AB86" s="37">
        <v>0</v>
      </c>
    </row>
    <row r="87" spans="1:28" x14ac:dyDescent="0.2">
      <c r="A87" s="11" t="s">
        <v>61</v>
      </c>
      <c r="B87" s="57" t="s">
        <v>14</v>
      </c>
      <c r="C87" s="36">
        <v>0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8">
        <v>0</v>
      </c>
      <c r="X87" s="38">
        <v>0</v>
      </c>
      <c r="Y87" s="38">
        <v>0</v>
      </c>
      <c r="Z87" s="37">
        <v>0</v>
      </c>
      <c r="AA87" s="37">
        <v>0</v>
      </c>
      <c r="AB87" s="37">
        <v>0</v>
      </c>
    </row>
    <row r="88" spans="1:28" x14ac:dyDescent="0.2">
      <c r="A88" s="11" t="s">
        <v>62</v>
      </c>
      <c r="B88" s="57" t="s">
        <v>15</v>
      </c>
      <c r="C88" s="35">
        <v>16414100</v>
      </c>
      <c r="D88" s="36">
        <v>0</v>
      </c>
      <c r="E88" s="36">
        <v>0</v>
      </c>
      <c r="F88" s="36">
        <v>0</v>
      </c>
      <c r="G88" s="36">
        <v>0</v>
      </c>
      <c r="H88" s="36">
        <v>2220</v>
      </c>
      <c r="I88" s="36">
        <v>4846400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7">
        <v>0</v>
      </c>
      <c r="P88" s="37">
        <v>16</v>
      </c>
      <c r="Q88" s="37">
        <v>400000</v>
      </c>
      <c r="R88" s="37">
        <v>0</v>
      </c>
      <c r="S88" s="37">
        <v>0</v>
      </c>
      <c r="T88" s="37">
        <v>3</v>
      </c>
      <c r="U88" s="37">
        <v>30600</v>
      </c>
      <c r="V88" s="37">
        <v>0</v>
      </c>
      <c r="W88" s="38">
        <v>0</v>
      </c>
      <c r="X88" s="38">
        <v>4420</v>
      </c>
      <c r="Y88" s="38">
        <v>7147</v>
      </c>
      <c r="Z88" s="37">
        <v>11137100</v>
      </c>
      <c r="AA88" s="37">
        <v>0</v>
      </c>
      <c r="AB88" s="37">
        <v>0</v>
      </c>
    </row>
    <row r="89" spans="1:28" x14ac:dyDescent="0.2">
      <c r="A89" s="11" t="s">
        <v>63</v>
      </c>
      <c r="B89" s="57" t="s">
        <v>16</v>
      </c>
      <c r="C89" s="35">
        <v>17714288</v>
      </c>
      <c r="D89" s="36">
        <v>4</v>
      </c>
      <c r="E89" s="36">
        <v>80000</v>
      </c>
      <c r="F89" s="36">
        <v>182</v>
      </c>
      <c r="G89" s="36">
        <v>2714788</v>
      </c>
      <c r="H89" s="36">
        <v>1397</v>
      </c>
      <c r="I89" s="36">
        <v>14264000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7">
        <v>0</v>
      </c>
      <c r="P89" s="37">
        <v>20</v>
      </c>
      <c r="Q89" s="37">
        <v>596500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8">
        <v>0</v>
      </c>
      <c r="X89" s="38">
        <v>190</v>
      </c>
      <c r="Y89" s="38">
        <v>0</v>
      </c>
      <c r="Z89" s="37">
        <v>59000</v>
      </c>
      <c r="AA89" s="37">
        <v>0</v>
      </c>
      <c r="AB89" s="37">
        <v>0</v>
      </c>
    </row>
    <row r="90" spans="1:28" x14ac:dyDescent="0.2">
      <c r="A90" s="11" t="s">
        <v>64</v>
      </c>
      <c r="B90" s="57" t="s">
        <v>17</v>
      </c>
      <c r="C90" s="35">
        <v>8079360</v>
      </c>
      <c r="D90" s="36">
        <v>5</v>
      </c>
      <c r="E90" s="36">
        <v>30000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7">
        <v>0</v>
      </c>
      <c r="P90" s="37">
        <v>22</v>
      </c>
      <c r="Q90" s="37">
        <v>163000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8">
        <v>0</v>
      </c>
      <c r="X90" s="38">
        <v>3631</v>
      </c>
      <c r="Y90" s="38">
        <v>7971</v>
      </c>
      <c r="Z90" s="37">
        <v>7886360</v>
      </c>
      <c r="AA90" s="37">
        <v>0</v>
      </c>
      <c r="AB90" s="37">
        <v>0</v>
      </c>
    </row>
    <row r="91" spans="1:28" x14ac:dyDescent="0.2">
      <c r="A91" s="11" t="s">
        <v>65</v>
      </c>
      <c r="B91" s="57" t="s">
        <v>18</v>
      </c>
      <c r="C91" s="36">
        <v>1319500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7">
        <v>0</v>
      </c>
      <c r="P91" s="37">
        <v>0</v>
      </c>
      <c r="Q91" s="37">
        <v>0</v>
      </c>
      <c r="R91" s="36">
        <v>363</v>
      </c>
      <c r="S91" s="36">
        <v>181500</v>
      </c>
      <c r="T91" s="37">
        <v>0</v>
      </c>
      <c r="U91" s="37">
        <v>0</v>
      </c>
      <c r="V91" s="37">
        <v>0</v>
      </c>
      <c r="W91" s="38">
        <v>0</v>
      </c>
      <c r="X91" s="38">
        <v>374</v>
      </c>
      <c r="Y91" s="38">
        <v>374</v>
      </c>
      <c r="Z91" s="37">
        <v>1138000</v>
      </c>
      <c r="AA91" s="37">
        <v>0</v>
      </c>
      <c r="AB91" s="37">
        <v>0</v>
      </c>
    </row>
    <row r="92" spans="1:28" x14ac:dyDescent="0.2">
      <c r="A92" s="12" t="s">
        <v>66</v>
      </c>
      <c r="B92" s="58" t="s">
        <v>19</v>
      </c>
      <c r="C92" s="39">
        <v>489428</v>
      </c>
      <c r="D92" s="39">
        <v>23</v>
      </c>
      <c r="E92" s="39">
        <v>45928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1">
        <v>0</v>
      </c>
      <c r="X92" s="41">
        <v>155</v>
      </c>
      <c r="Y92" s="41">
        <v>155</v>
      </c>
      <c r="Z92" s="40">
        <v>443500</v>
      </c>
      <c r="AA92" s="40">
        <v>0</v>
      </c>
      <c r="AB92" s="40">
        <v>0</v>
      </c>
    </row>
    <row r="93" spans="1:28" x14ac:dyDescent="0.2">
      <c r="A93" s="59" t="s">
        <v>181</v>
      </c>
    </row>
    <row r="94" spans="1:28" x14ac:dyDescent="0.2">
      <c r="A94" t="s">
        <v>0</v>
      </c>
    </row>
    <row r="96" spans="1:28" s="20" customFormat="1" ht="20.45" customHeight="1" x14ac:dyDescent="0.2">
      <c r="A96" s="132" t="s">
        <v>71</v>
      </c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  <c r="Q96" s="132"/>
      <c r="R96" s="132"/>
      <c r="S96" s="44"/>
      <c r="T96" s="44"/>
      <c r="U96" s="44"/>
      <c r="V96" s="44"/>
      <c r="W96" s="44"/>
      <c r="X96" s="44"/>
      <c r="Y96" s="44"/>
      <c r="Z96" s="44"/>
      <c r="AA96" s="44"/>
      <c r="AB96" s="44"/>
    </row>
    <row r="97" spans="1:28" s="20" customFormat="1" ht="16.5" customHeight="1" x14ac:dyDescent="0.2">
      <c r="A97" s="26" t="s">
        <v>199</v>
      </c>
      <c r="B97" s="2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</row>
    <row r="98" spans="1:28" s="8" customFormat="1" ht="37.15" customHeight="1" x14ac:dyDescent="0.2">
      <c r="A98" s="133" t="s">
        <v>193</v>
      </c>
      <c r="B98" s="134"/>
      <c r="C98" s="147" t="s">
        <v>194</v>
      </c>
      <c r="D98" s="139" t="s">
        <v>131</v>
      </c>
      <c r="E98" s="139"/>
      <c r="F98" s="139" t="s">
        <v>132</v>
      </c>
      <c r="G98" s="139"/>
      <c r="H98" s="139" t="s">
        <v>133</v>
      </c>
      <c r="I98" s="139"/>
      <c r="J98" s="139" t="s">
        <v>134</v>
      </c>
      <c r="K98" s="139"/>
      <c r="L98" s="139" t="s">
        <v>135</v>
      </c>
      <c r="M98" s="139"/>
      <c r="N98" s="139" t="s">
        <v>136</v>
      </c>
      <c r="O98" s="139"/>
      <c r="P98" s="139" t="s">
        <v>137</v>
      </c>
      <c r="Q98" s="139"/>
      <c r="R98" s="139" t="s">
        <v>138</v>
      </c>
      <c r="S98" s="139"/>
      <c r="T98" s="139" t="s">
        <v>139</v>
      </c>
      <c r="U98" s="139"/>
      <c r="V98" s="139" t="s">
        <v>140</v>
      </c>
      <c r="W98" s="139"/>
      <c r="X98" s="140" t="s">
        <v>141</v>
      </c>
      <c r="Y98" s="142"/>
      <c r="Z98" s="141"/>
      <c r="AA98" s="139" t="s">
        <v>142</v>
      </c>
      <c r="AB98" s="140"/>
    </row>
    <row r="99" spans="1:28" s="8" customFormat="1" ht="13.9" customHeight="1" x14ac:dyDescent="0.2">
      <c r="A99" s="135"/>
      <c r="B99" s="136"/>
      <c r="C99" s="148"/>
      <c r="D99" s="109" t="s">
        <v>47</v>
      </c>
      <c r="E99" s="109" t="s">
        <v>143</v>
      </c>
      <c r="F99" s="109" t="s">
        <v>49</v>
      </c>
      <c r="G99" s="109" t="s">
        <v>144</v>
      </c>
      <c r="H99" s="109" t="s">
        <v>48</v>
      </c>
      <c r="I99" s="109" t="s">
        <v>145</v>
      </c>
      <c r="J99" s="109" t="s">
        <v>48</v>
      </c>
      <c r="K99" s="109" t="s">
        <v>146</v>
      </c>
      <c r="L99" s="109" t="s">
        <v>48</v>
      </c>
      <c r="M99" s="109" t="s">
        <v>147</v>
      </c>
      <c r="N99" s="109" t="s">
        <v>48</v>
      </c>
      <c r="O99" s="109" t="s">
        <v>148</v>
      </c>
      <c r="P99" s="109" t="s">
        <v>48</v>
      </c>
      <c r="Q99" s="109" t="s">
        <v>149</v>
      </c>
      <c r="R99" s="109" t="s">
        <v>48</v>
      </c>
      <c r="S99" s="109" t="s">
        <v>150</v>
      </c>
      <c r="T99" s="109" t="s">
        <v>48</v>
      </c>
      <c r="U99" s="109" t="s">
        <v>151</v>
      </c>
      <c r="V99" s="109" t="s">
        <v>48</v>
      </c>
      <c r="W99" s="109" t="s">
        <v>152</v>
      </c>
      <c r="X99" s="109" t="s">
        <v>50</v>
      </c>
      <c r="Y99" s="109" t="s">
        <v>48</v>
      </c>
      <c r="Z99" s="109" t="s">
        <v>153</v>
      </c>
      <c r="AA99" s="109" t="s">
        <v>48</v>
      </c>
      <c r="AB99" s="110" t="s">
        <v>154</v>
      </c>
    </row>
    <row r="100" spans="1:28" s="20" customFormat="1" ht="34.15" customHeight="1" x14ac:dyDescent="0.2">
      <c r="A100" s="137"/>
      <c r="B100" s="138"/>
      <c r="C100" s="149"/>
      <c r="D100" s="80" t="s">
        <v>43</v>
      </c>
      <c r="E100" s="80" t="s">
        <v>42</v>
      </c>
      <c r="F100" s="80" t="s">
        <v>44</v>
      </c>
      <c r="G100" s="80" t="s">
        <v>45</v>
      </c>
      <c r="H100" s="80" t="s">
        <v>43</v>
      </c>
      <c r="I100" s="80" t="s">
        <v>42</v>
      </c>
      <c r="J100" s="80" t="s">
        <v>43</v>
      </c>
      <c r="K100" s="80" t="s">
        <v>42</v>
      </c>
      <c r="L100" s="80" t="s">
        <v>43</v>
      </c>
      <c r="M100" s="80" t="s">
        <v>42</v>
      </c>
      <c r="N100" s="80" t="s">
        <v>43</v>
      </c>
      <c r="O100" s="80" t="s">
        <v>42</v>
      </c>
      <c r="P100" s="80" t="s">
        <v>43</v>
      </c>
      <c r="Q100" s="80" t="s">
        <v>42</v>
      </c>
      <c r="R100" s="80" t="s">
        <v>43</v>
      </c>
      <c r="S100" s="80" t="s">
        <v>42</v>
      </c>
      <c r="T100" s="80" t="s">
        <v>43</v>
      </c>
      <c r="U100" s="80" t="s">
        <v>42</v>
      </c>
      <c r="V100" s="80" t="s">
        <v>43</v>
      </c>
      <c r="W100" s="80" t="s">
        <v>42</v>
      </c>
      <c r="X100" s="80" t="s">
        <v>1</v>
      </c>
      <c r="Y100" s="80" t="s">
        <v>43</v>
      </c>
      <c r="Z100" s="80" t="s">
        <v>42</v>
      </c>
      <c r="AA100" s="80" t="s">
        <v>43</v>
      </c>
      <c r="AB100" s="51" t="s">
        <v>42</v>
      </c>
    </row>
    <row r="101" spans="1:28" s="6" customFormat="1" x14ac:dyDescent="0.2">
      <c r="A101" s="55" t="s">
        <v>67</v>
      </c>
      <c r="B101" s="56" t="s">
        <v>3</v>
      </c>
      <c r="C101" s="27">
        <v>82773963</v>
      </c>
      <c r="D101" s="28">
        <v>273</v>
      </c>
      <c r="E101" s="28">
        <v>2666811</v>
      </c>
      <c r="F101" s="28">
        <v>55</v>
      </c>
      <c r="G101" s="28">
        <v>308890</v>
      </c>
      <c r="H101" s="28">
        <v>33</v>
      </c>
      <c r="I101" s="28">
        <v>224369</v>
      </c>
      <c r="J101" s="28">
        <v>8263</v>
      </c>
      <c r="K101" s="28">
        <v>22415810</v>
      </c>
      <c r="L101" s="28">
        <v>141</v>
      </c>
      <c r="M101" s="28">
        <v>126750</v>
      </c>
      <c r="N101" s="28">
        <v>42</v>
      </c>
      <c r="O101" s="29">
        <v>2308536</v>
      </c>
      <c r="P101" s="29">
        <v>655</v>
      </c>
      <c r="Q101" s="29">
        <v>12257090</v>
      </c>
      <c r="R101" s="29">
        <v>158606</v>
      </c>
      <c r="S101" s="29">
        <v>39871290</v>
      </c>
      <c r="T101" s="29">
        <v>85</v>
      </c>
      <c r="U101" s="29">
        <v>1026800</v>
      </c>
      <c r="V101" s="29">
        <v>26988</v>
      </c>
      <c r="W101" s="30">
        <v>1567617</v>
      </c>
      <c r="X101" s="30">
        <v>0</v>
      </c>
      <c r="Y101" s="30">
        <v>0</v>
      </c>
      <c r="Z101" s="29">
        <v>0</v>
      </c>
      <c r="AA101" s="29">
        <v>0</v>
      </c>
      <c r="AB101" s="29">
        <v>0</v>
      </c>
    </row>
    <row r="102" spans="1:28" s="6" customFormat="1" x14ac:dyDescent="0.2">
      <c r="A102" s="8" t="s">
        <v>84</v>
      </c>
      <c r="B102" s="57" t="s">
        <v>85</v>
      </c>
      <c r="C102" s="31">
        <v>1801600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3">
        <v>0</v>
      </c>
      <c r="P102" s="33">
        <v>60</v>
      </c>
      <c r="Q102" s="33">
        <v>1477000</v>
      </c>
      <c r="R102" s="33">
        <v>0</v>
      </c>
      <c r="S102" s="33">
        <v>0</v>
      </c>
      <c r="T102" s="33">
        <v>16</v>
      </c>
      <c r="U102" s="33">
        <v>324600</v>
      </c>
      <c r="V102" s="33">
        <v>0</v>
      </c>
      <c r="W102" s="34">
        <v>0</v>
      </c>
      <c r="X102" s="34">
        <v>0</v>
      </c>
      <c r="Y102" s="34">
        <v>0</v>
      </c>
      <c r="Z102" s="33">
        <v>0</v>
      </c>
      <c r="AA102" s="33">
        <v>0</v>
      </c>
      <c r="AB102" s="33">
        <v>0</v>
      </c>
    </row>
    <row r="103" spans="1:28" s="6" customFormat="1" x14ac:dyDescent="0.2">
      <c r="A103" s="8" t="s">
        <v>86</v>
      </c>
      <c r="B103" s="57" t="s">
        <v>87</v>
      </c>
      <c r="C103" s="31">
        <v>4228202</v>
      </c>
      <c r="D103" s="32">
        <v>6</v>
      </c>
      <c r="E103" s="32">
        <v>6000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141</v>
      </c>
      <c r="M103" s="32">
        <v>126750</v>
      </c>
      <c r="N103" s="32">
        <v>5</v>
      </c>
      <c r="O103" s="33">
        <v>213452</v>
      </c>
      <c r="P103" s="33">
        <v>125</v>
      </c>
      <c r="Q103" s="33">
        <v>2763000</v>
      </c>
      <c r="R103" s="33">
        <v>0</v>
      </c>
      <c r="S103" s="33">
        <v>0</v>
      </c>
      <c r="T103" s="33">
        <v>0</v>
      </c>
      <c r="U103" s="33">
        <v>0</v>
      </c>
      <c r="V103" s="33">
        <v>1180</v>
      </c>
      <c r="W103" s="34">
        <v>1119000</v>
      </c>
      <c r="X103" s="34">
        <v>0</v>
      </c>
      <c r="Y103" s="34">
        <v>0</v>
      </c>
      <c r="Z103" s="33">
        <v>0</v>
      </c>
      <c r="AA103" s="33">
        <v>0</v>
      </c>
      <c r="AB103" s="33">
        <v>0</v>
      </c>
    </row>
    <row r="104" spans="1:28" s="6" customFormat="1" x14ac:dyDescent="0.2">
      <c r="A104" s="8" t="s">
        <v>195</v>
      </c>
      <c r="B104" s="57" t="s">
        <v>88</v>
      </c>
      <c r="C104" s="31">
        <v>100000</v>
      </c>
      <c r="D104" s="32">
        <v>10</v>
      </c>
      <c r="E104" s="32">
        <v>100000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4">
        <v>0</v>
      </c>
      <c r="X104" s="34">
        <v>0</v>
      </c>
      <c r="Y104" s="34">
        <v>0</v>
      </c>
      <c r="Z104" s="33">
        <v>0</v>
      </c>
      <c r="AA104" s="33">
        <v>0</v>
      </c>
      <c r="AB104" s="33">
        <v>0</v>
      </c>
    </row>
    <row r="105" spans="1:28" s="6" customFormat="1" x14ac:dyDescent="0.2">
      <c r="A105" s="8" t="s">
        <v>196</v>
      </c>
      <c r="B105" s="57" t="s">
        <v>89</v>
      </c>
      <c r="C105" s="31">
        <v>24249690</v>
      </c>
      <c r="D105" s="32">
        <v>111</v>
      </c>
      <c r="E105" s="32">
        <v>1914400</v>
      </c>
      <c r="F105" s="32">
        <v>0</v>
      </c>
      <c r="G105" s="32">
        <v>0</v>
      </c>
      <c r="H105" s="32">
        <v>0</v>
      </c>
      <c r="I105" s="32">
        <v>0</v>
      </c>
      <c r="J105" s="32">
        <v>5985</v>
      </c>
      <c r="K105" s="32">
        <v>18036000</v>
      </c>
      <c r="L105" s="32">
        <v>0</v>
      </c>
      <c r="M105" s="32">
        <v>0</v>
      </c>
      <c r="N105" s="32">
        <v>0</v>
      </c>
      <c r="O105" s="33">
        <v>0</v>
      </c>
      <c r="P105" s="33">
        <v>126</v>
      </c>
      <c r="Q105" s="33">
        <v>3712090</v>
      </c>
      <c r="R105" s="33">
        <v>0</v>
      </c>
      <c r="S105" s="33">
        <v>0</v>
      </c>
      <c r="T105" s="33">
        <v>56</v>
      </c>
      <c r="U105" s="33">
        <v>571200</v>
      </c>
      <c r="V105" s="33">
        <v>4</v>
      </c>
      <c r="W105" s="34">
        <v>16000</v>
      </c>
      <c r="X105" s="34">
        <v>0</v>
      </c>
      <c r="Y105" s="34">
        <v>0</v>
      </c>
      <c r="Z105" s="33">
        <v>0</v>
      </c>
      <c r="AA105" s="33">
        <v>0</v>
      </c>
      <c r="AB105" s="33">
        <v>0</v>
      </c>
    </row>
    <row r="106" spans="1:28" s="6" customFormat="1" x14ac:dyDescent="0.2">
      <c r="A106" s="8" t="s">
        <v>90</v>
      </c>
      <c r="B106" s="57" t="s">
        <v>91</v>
      </c>
      <c r="C106" s="31">
        <v>727274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10</v>
      </c>
      <c r="O106" s="33">
        <v>727274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4">
        <v>0</v>
      </c>
      <c r="X106" s="34">
        <v>0</v>
      </c>
      <c r="Y106" s="34">
        <v>0</v>
      </c>
      <c r="Z106" s="33">
        <v>0</v>
      </c>
      <c r="AA106" s="33">
        <v>0</v>
      </c>
      <c r="AB106" s="33">
        <v>0</v>
      </c>
    </row>
    <row r="107" spans="1:28" s="6" customFormat="1" x14ac:dyDescent="0.2">
      <c r="A107" s="8" t="s">
        <v>92</v>
      </c>
      <c r="B107" s="57" t="s">
        <v>93</v>
      </c>
      <c r="C107" s="31">
        <v>31114336</v>
      </c>
      <c r="D107" s="32">
        <v>13</v>
      </c>
      <c r="E107" s="32">
        <v>65000</v>
      </c>
      <c r="F107" s="32">
        <v>39</v>
      </c>
      <c r="G107" s="32">
        <v>178000</v>
      </c>
      <c r="H107" s="32">
        <v>14</v>
      </c>
      <c r="I107" s="32">
        <v>151869</v>
      </c>
      <c r="J107" s="32">
        <v>734</v>
      </c>
      <c r="K107" s="32">
        <v>1809660</v>
      </c>
      <c r="L107" s="32">
        <v>0</v>
      </c>
      <c r="M107" s="32">
        <v>0</v>
      </c>
      <c r="N107" s="32">
        <v>0</v>
      </c>
      <c r="O107" s="33">
        <v>0</v>
      </c>
      <c r="P107" s="33">
        <v>69</v>
      </c>
      <c r="Q107" s="33">
        <v>690000</v>
      </c>
      <c r="R107" s="33">
        <v>117527</v>
      </c>
      <c r="S107" s="33">
        <v>27809990</v>
      </c>
      <c r="T107" s="33">
        <v>0</v>
      </c>
      <c r="U107" s="33">
        <v>0</v>
      </c>
      <c r="V107" s="33">
        <v>25800</v>
      </c>
      <c r="W107" s="34">
        <v>409817</v>
      </c>
      <c r="X107" s="34">
        <v>0</v>
      </c>
      <c r="Y107" s="34">
        <v>0</v>
      </c>
      <c r="Z107" s="33">
        <v>0</v>
      </c>
      <c r="AA107" s="33">
        <v>0</v>
      </c>
      <c r="AB107" s="33">
        <v>0</v>
      </c>
    </row>
    <row r="108" spans="1:28" x14ac:dyDescent="0.2">
      <c r="A108" s="11" t="s">
        <v>51</v>
      </c>
      <c r="B108" s="57" t="s">
        <v>4</v>
      </c>
      <c r="C108" s="35">
        <v>173800</v>
      </c>
      <c r="D108" s="36">
        <v>3</v>
      </c>
      <c r="E108" s="36">
        <v>15000</v>
      </c>
      <c r="F108" s="36">
        <v>0</v>
      </c>
      <c r="G108" s="36">
        <v>0</v>
      </c>
      <c r="H108" s="36">
        <v>0</v>
      </c>
      <c r="I108" s="36">
        <v>0</v>
      </c>
      <c r="J108" s="36">
        <v>24</v>
      </c>
      <c r="K108" s="36">
        <v>81700</v>
      </c>
      <c r="L108" s="36">
        <v>0</v>
      </c>
      <c r="M108" s="36">
        <v>0</v>
      </c>
      <c r="N108" s="36">
        <v>7</v>
      </c>
      <c r="O108" s="37">
        <v>67100</v>
      </c>
      <c r="P108" s="37">
        <v>0</v>
      </c>
      <c r="Q108" s="37">
        <v>0</v>
      </c>
      <c r="R108" s="37">
        <v>0</v>
      </c>
      <c r="S108" s="37">
        <v>0</v>
      </c>
      <c r="T108" s="37">
        <v>1</v>
      </c>
      <c r="U108" s="37">
        <v>10000</v>
      </c>
      <c r="V108" s="37">
        <v>0</v>
      </c>
      <c r="W108" s="38">
        <v>0</v>
      </c>
      <c r="X108" s="38">
        <v>0</v>
      </c>
      <c r="Y108" s="38">
        <v>0</v>
      </c>
      <c r="Z108" s="37">
        <v>0</v>
      </c>
      <c r="AA108" s="37">
        <v>0</v>
      </c>
      <c r="AB108" s="37">
        <v>0</v>
      </c>
    </row>
    <row r="109" spans="1:28" x14ac:dyDescent="0.2">
      <c r="A109" s="11" t="s">
        <v>52</v>
      </c>
      <c r="B109" s="57" t="s">
        <v>5</v>
      </c>
      <c r="C109" s="35">
        <v>490000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30</v>
      </c>
      <c r="K109" s="36">
        <v>210000</v>
      </c>
      <c r="L109" s="36">
        <v>0</v>
      </c>
      <c r="M109" s="36">
        <v>0</v>
      </c>
      <c r="N109" s="36">
        <v>0</v>
      </c>
      <c r="O109" s="37">
        <v>0</v>
      </c>
      <c r="P109" s="37">
        <v>14</v>
      </c>
      <c r="Q109" s="37">
        <v>280000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8">
        <v>0</v>
      </c>
      <c r="X109" s="38">
        <v>0</v>
      </c>
      <c r="Y109" s="38">
        <v>0</v>
      </c>
      <c r="Z109" s="37">
        <v>0</v>
      </c>
      <c r="AA109" s="37">
        <v>0</v>
      </c>
      <c r="AB109" s="37">
        <v>0</v>
      </c>
    </row>
    <row r="110" spans="1:28" x14ac:dyDescent="0.2">
      <c r="A110" s="11" t="s">
        <v>53</v>
      </c>
      <c r="B110" s="57" t="s">
        <v>6</v>
      </c>
      <c r="C110" s="35">
        <v>1585000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860</v>
      </c>
      <c r="K110" s="36">
        <v>1290000</v>
      </c>
      <c r="L110" s="36">
        <v>0</v>
      </c>
      <c r="M110" s="36">
        <v>0</v>
      </c>
      <c r="N110" s="36">
        <v>0</v>
      </c>
      <c r="O110" s="37">
        <v>0</v>
      </c>
      <c r="P110" s="37">
        <v>27</v>
      </c>
      <c r="Q110" s="37">
        <v>295000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8">
        <v>0</v>
      </c>
      <c r="X110" s="38">
        <v>0</v>
      </c>
      <c r="Y110" s="38">
        <v>0</v>
      </c>
      <c r="Z110" s="37">
        <v>0</v>
      </c>
      <c r="AA110" s="37">
        <v>0</v>
      </c>
      <c r="AB110" s="37">
        <v>0</v>
      </c>
    </row>
    <row r="111" spans="1:28" x14ac:dyDescent="0.2">
      <c r="A111" s="11" t="s">
        <v>54</v>
      </c>
      <c r="B111" s="57" t="s">
        <v>7</v>
      </c>
      <c r="C111" s="35">
        <v>979300</v>
      </c>
      <c r="D111" s="36">
        <v>30</v>
      </c>
      <c r="E111" s="36">
        <v>60000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6</v>
      </c>
      <c r="O111" s="37">
        <v>159300</v>
      </c>
      <c r="P111" s="37">
        <v>38</v>
      </c>
      <c r="Q111" s="37">
        <v>760000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8">
        <v>0</v>
      </c>
      <c r="X111" s="38">
        <v>0</v>
      </c>
      <c r="Y111" s="38">
        <v>0</v>
      </c>
      <c r="Z111" s="37">
        <v>0</v>
      </c>
      <c r="AA111" s="37">
        <v>0</v>
      </c>
      <c r="AB111" s="37">
        <v>0</v>
      </c>
    </row>
    <row r="112" spans="1:28" x14ac:dyDescent="0.2">
      <c r="A112" s="11" t="s">
        <v>55</v>
      </c>
      <c r="B112" s="57" t="s">
        <v>8</v>
      </c>
      <c r="C112" s="35">
        <v>2139800</v>
      </c>
      <c r="D112" s="36">
        <v>3</v>
      </c>
      <c r="E112" s="36">
        <v>30000</v>
      </c>
      <c r="F112" s="36">
        <v>0</v>
      </c>
      <c r="G112" s="36">
        <v>0</v>
      </c>
      <c r="H112" s="36">
        <v>0</v>
      </c>
      <c r="I112" s="36">
        <v>0</v>
      </c>
      <c r="J112" s="36">
        <v>217</v>
      </c>
      <c r="K112" s="36">
        <v>108500</v>
      </c>
      <c r="L112" s="36">
        <v>0</v>
      </c>
      <c r="M112" s="36">
        <v>0</v>
      </c>
      <c r="N112" s="36">
        <v>0</v>
      </c>
      <c r="O112" s="37">
        <v>0</v>
      </c>
      <c r="P112" s="37">
        <v>33</v>
      </c>
      <c r="Q112" s="37">
        <v>330000</v>
      </c>
      <c r="R112" s="37">
        <v>6063</v>
      </c>
      <c r="S112" s="37">
        <v>1671300</v>
      </c>
      <c r="T112" s="37">
        <v>0</v>
      </c>
      <c r="U112" s="37">
        <v>0</v>
      </c>
      <c r="V112" s="37">
        <v>0</v>
      </c>
      <c r="W112" s="38">
        <v>0</v>
      </c>
      <c r="X112" s="38">
        <v>0</v>
      </c>
      <c r="Y112" s="38">
        <v>0</v>
      </c>
      <c r="Z112" s="37">
        <v>0</v>
      </c>
      <c r="AA112" s="37">
        <v>0</v>
      </c>
      <c r="AB112" s="37">
        <v>0</v>
      </c>
    </row>
    <row r="113" spans="1:28" x14ac:dyDescent="0.2">
      <c r="A113" s="11" t="s">
        <v>56</v>
      </c>
      <c r="B113" s="57" t="s">
        <v>9</v>
      </c>
      <c r="C113" s="35">
        <v>320750</v>
      </c>
      <c r="D113" s="36">
        <v>26</v>
      </c>
      <c r="E113" s="36">
        <v>130000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2</v>
      </c>
      <c r="O113" s="37">
        <v>190750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8">
        <v>0</v>
      </c>
      <c r="X113" s="38">
        <v>0</v>
      </c>
      <c r="Y113" s="38">
        <v>0</v>
      </c>
      <c r="Z113" s="37">
        <v>0</v>
      </c>
      <c r="AA113" s="37">
        <v>0</v>
      </c>
      <c r="AB113" s="37">
        <v>0</v>
      </c>
    </row>
    <row r="114" spans="1:28" x14ac:dyDescent="0.2">
      <c r="A114" s="11" t="s">
        <v>57</v>
      </c>
      <c r="B114" s="57" t="s">
        <v>10</v>
      </c>
      <c r="C114" s="35">
        <v>274000</v>
      </c>
      <c r="D114" s="36">
        <v>1</v>
      </c>
      <c r="E114" s="36">
        <v>12000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7">
        <v>0</v>
      </c>
      <c r="P114" s="37">
        <v>25</v>
      </c>
      <c r="Q114" s="37">
        <v>262000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8">
        <v>0</v>
      </c>
      <c r="X114" s="38">
        <v>0</v>
      </c>
      <c r="Y114" s="38">
        <v>0</v>
      </c>
      <c r="Z114" s="37">
        <v>0</v>
      </c>
      <c r="AA114" s="37">
        <v>0</v>
      </c>
      <c r="AB114" s="37">
        <v>0</v>
      </c>
    </row>
    <row r="115" spans="1:28" x14ac:dyDescent="0.2">
      <c r="A115" s="11" t="s">
        <v>58</v>
      </c>
      <c r="B115" s="57" t="s">
        <v>11</v>
      </c>
      <c r="C115" s="35">
        <v>11121450</v>
      </c>
      <c r="D115" s="36">
        <v>17</v>
      </c>
      <c r="E115" s="36">
        <v>85000</v>
      </c>
      <c r="F115" s="36">
        <v>0</v>
      </c>
      <c r="G115" s="36">
        <v>0</v>
      </c>
      <c r="H115" s="36">
        <v>19</v>
      </c>
      <c r="I115" s="36">
        <v>72500</v>
      </c>
      <c r="J115" s="36">
        <v>160</v>
      </c>
      <c r="K115" s="36">
        <v>345650</v>
      </c>
      <c r="L115" s="36">
        <v>0</v>
      </c>
      <c r="M115" s="36">
        <v>0</v>
      </c>
      <c r="N115" s="36">
        <v>1</v>
      </c>
      <c r="O115" s="37">
        <v>30000</v>
      </c>
      <c r="P115" s="37">
        <v>36</v>
      </c>
      <c r="Q115" s="37">
        <v>298000</v>
      </c>
      <c r="R115" s="37">
        <v>34636</v>
      </c>
      <c r="S115" s="37">
        <v>10197500</v>
      </c>
      <c r="T115" s="37">
        <v>7</v>
      </c>
      <c r="U115" s="37">
        <v>70000</v>
      </c>
      <c r="V115" s="37">
        <v>4</v>
      </c>
      <c r="W115" s="38">
        <v>22800</v>
      </c>
      <c r="X115" s="38">
        <v>0</v>
      </c>
      <c r="Y115" s="38">
        <v>0</v>
      </c>
      <c r="Z115" s="37">
        <v>0</v>
      </c>
      <c r="AA115" s="37">
        <v>0</v>
      </c>
      <c r="AB115" s="37">
        <v>0</v>
      </c>
    </row>
    <row r="116" spans="1:28" x14ac:dyDescent="0.2">
      <c r="A116" s="11" t="s">
        <v>59</v>
      </c>
      <c r="B116" s="57" t="s">
        <v>12</v>
      </c>
      <c r="C116" s="35">
        <v>1139400</v>
      </c>
      <c r="D116" s="36">
        <v>10</v>
      </c>
      <c r="E116" s="36">
        <v>50000</v>
      </c>
      <c r="F116" s="36">
        <v>0</v>
      </c>
      <c r="G116" s="36">
        <v>0</v>
      </c>
      <c r="H116" s="36">
        <v>0</v>
      </c>
      <c r="I116" s="36">
        <v>0</v>
      </c>
      <c r="J116" s="36">
        <v>137</v>
      </c>
      <c r="K116" s="36">
        <v>344400</v>
      </c>
      <c r="L116" s="36">
        <v>0</v>
      </c>
      <c r="M116" s="36">
        <v>0</v>
      </c>
      <c r="N116" s="36">
        <v>7</v>
      </c>
      <c r="O116" s="37">
        <v>655000</v>
      </c>
      <c r="P116" s="37">
        <v>18</v>
      </c>
      <c r="Q116" s="37">
        <v>90000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8">
        <v>0</v>
      </c>
      <c r="X116" s="38">
        <v>0</v>
      </c>
      <c r="Y116" s="38">
        <v>0</v>
      </c>
      <c r="Z116" s="37">
        <v>0</v>
      </c>
      <c r="AA116" s="37">
        <v>0</v>
      </c>
      <c r="AB116" s="37">
        <v>0</v>
      </c>
    </row>
    <row r="117" spans="1:28" x14ac:dyDescent="0.2">
      <c r="A117" s="11" t="s">
        <v>60</v>
      </c>
      <c r="B117" s="57" t="s">
        <v>13</v>
      </c>
      <c r="C117" s="35">
        <v>921560</v>
      </c>
      <c r="D117" s="36">
        <v>12</v>
      </c>
      <c r="E117" s="36">
        <v>60000</v>
      </c>
      <c r="F117" s="36">
        <v>0</v>
      </c>
      <c r="G117" s="36">
        <v>0</v>
      </c>
      <c r="H117" s="36">
        <v>0</v>
      </c>
      <c r="I117" s="36">
        <v>0</v>
      </c>
      <c r="J117" s="36">
        <v>78</v>
      </c>
      <c r="K117" s="36">
        <v>75900</v>
      </c>
      <c r="L117" s="36">
        <v>0</v>
      </c>
      <c r="M117" s="36">
        <v>0</v>
      </c>
      <c r="N117" s="36">
        <v>4</v>
      </c>
      <c r="O117" s="36">
        <v>265660</v>
      </c>
      <c r="P117" s="37">
        <v>28</v>
      </c>
      <c r="Q117" s="37">
        <v>520000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8">
        <v>0</v>
      </c>
      <c r="X117" s="38">
        <v>0</v>
      </c>
      <c r="Y117" s="38">
        <v>0</v>
      </c>
      <c r="Z117" s="37">
        <v>0</v>
      </c>
      <c r="AA117" s="37">
        <v>0</v>
      </c>
      <c r="AB117" s="37">
        <v>0</v>
      </c>
    </row>
    <row r="118" spans="1:28" x14ac:dyDescent="0.2">
      <c r="A118" s="11" t="s">
        <v>61</v>
      </c>
      <c r="B118" s="57" t="s">
        <v>14</v>
      </c>
      <c r="C118" s="36">
        <v>10000</v>
      </c>
      <c r="D118" s="36">
        <v>1</v>
      </c>
      <c r="E118" s="36">
        <v>10000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8">
        <v>0</v>
      </c>
      <c r="X118" s="38">
        <v>0</v>
      </c>
      <c r="Y118" s="38">
        <v>0</v>
      </c>
      <c r="Z118" s="37">
        <v>0</v>
      </c>
      <c r="AA118" s="37">
        <v>0</v>
      </c>
      <c r="AB118" s="37">
        <v>0</v>
      </c>
    </row>
    <row r="119" spans="1:28" x14ac:dyDescent="0.2">
      <c r="A119" s="11" t="s">
        <v>62</v>
      </c>
      <c r="B119" s="57" t="s">
        <v>15</v>
      </c>
      <c r="C119" s="35">
        <v>481890</v>
      </c>
      <c r="D119" s="36">
        <v>0</v>
      </c>
      <c r="E119" s="36">
        <v>0</v>
      </c>
      <c r="F119" s="36">
        <v>16</v>
      </c>
      <c r="G119" s="36">
        <v>130890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7">
        <v>0</v>
      </c>
      <c r="P119" s="37">
        <v>12</v>
      </c>
      <c r="Q119" s="37">
        <v>300000</v>
      </c>
      <c r="R119" s="37">
        <v>0</v>
      </c>
      <c r="S119" s="37">
        <v>0</v>
      </c>
      <c r="T119" s="37">
        <v>5</v>
      </c>
      <c r="U119" s="37">
        <v>51000</v>
      </c>
      <c r="V119" s="37">
        <v>0</v>
      </c>
      <c r="W119" s="38">
        <v>0</v>
      </c>
      <c r="X119" s="38">
        <v>0</v>
      </c>
      <c r="Y119" s="38">
        <v>0</v>
      </c>
      <c r="Z119" s="37">
        <v>0</v>
      </c>
      <c r="AA119" s="37">
        <v>0</v>
      </c>
      <c r="AB119" s="37">
        <v>0</v>
      </c>
    </row>
    <row r="120" spans="1:28" x14ac:dyDescent="0.2">
      <c r="A120" s="11" t="s">
        <v>63</v>
      </c>
      <c r="B120" s="57" t="s">
        <v>16</v>
      </c>
      <c r="C120" s="35">
        <v>364000</v>
      </c>
      <c r="D120" s="36">
        <v>2</v>
      </c>
      <c r="E120" s="36">
        <v>40000</v>
      </c>
      <c r="F120" s="36">
        <v>0</v>
      </c>
      <c r="G120" s="36">
        <v>0</v>
      </c>
      <c r="H120" s="36">
        <v>0</v>
      </c>
      <c r="I120" s="36">
        <v>0</v>
      </c>
      <c r="J120" s="36">
        <v>38</v>
      </c>
      <c r="K120" s="36">
        <v>114000</v>
      </c>
      <c r="L120" s="36">
        <v>0</v>
      </c>
      <c r="M120" s="36">
        <v>0</v>
      </c>
      <c r="N120" s="36">
        <v>0</v>
      </c>
      <c r="O120" s="37">
        <v>0</v>
      </c>
      <c r="P120" s="37">
        <v>7</v>
      </c>
      <c r="Q120" s="37">
        <v>210000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8">
        <v>0</v>
      </c>
      <c r="X120" s="38">
        <v>0</v>
      </c>
      <c r="Y120" s="38">
        <v>0</v>
      </c>
      <c r="Z120" s="37">
        <v>0</v>
      </c>
      <c r="AA120" s="37">
        <v>0</v>
      </c>
      <c r="AB120" s="37">
        <v>0</v>
      </c>
    </row>
    <row r="121" spans="1:28" x14ac:dyDescent="0.2">
      <c r="A121" s="11" t="s">
        <v>64</v>
      </c>
      <c r="B121" s="57" t="s">
        <v>17</v>
      </c>
      <c r="C121" s="35">
        <v>312000</v>
      </c>
      <c r="D121" s="36">
        <v>4</v>
      </c>
      <c r="E121" s="36">
        <v>42000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7">
        <v>0</v>
      </c>
      <c r="P121" s="37">
        <v>37</v>
      </c>
      <c r="Q121" s="37">
        <v>270000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8">
        <v>0</v>
      </c>
      <c r="X121" s="38">
        <v>0</v>
      </c>
      <c r="Y121" s="38">
        <v>0</v>
      </c>
      <c r="Z121" s="37">
        <v>0</v>
      </c>
      <c r="AA121" s="37">
        <v>0</v>
      </c>
      <c r="AB121" s="37">
        <v>0</v>
      </c>
    </row>
    <row r="122" spans="1:28" x14ac:dyDescent="0.2">
      <c r="A122" s="11" t="s">
        <v>65</v>
      </c>
      <c r="B122" s="57" t="s">
        <v>18</v>
      </c>
      <c r="C122" s="36">
        <v>192500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7">
        <v>0</v>
      </c>
      <c r="P122" s="37">
        <v>0</v>
      </c>
      <c r="Q122" s="37">
        <v>0</v>
      </c>
      <c r="R122" s="36">
        <v>380</v>
      </c>
      <c r="S122" s="36">
        <v>192500</v>
      </c>
      <c r="T122" s="37">
        <v>0</v>
      </c>
      <c r="U122" s="37">
        <v>0</v>
      </c>
      <c r="V122" s="37">
        <v>0</v>
      </c>
      <c r="W122" s="38">
        <v>0</v>
      </c>
      <c r="X122" s="38">
        <v>0</v>
      </c>
      <c r="Y122" s="38">
        <v>0</v>
      </c>
      <c r="Z122" s="37">
        <v>0</v>
      </c>
      <c r="AA122" s="37">
        <v>0</v>
      </c>
      <c r="AB122" s="37">
        <v>0</v>
      </c>
    </row>
    <row r="123" spans="1:28" x14ac:dyDescent="0.2">
      <c r="A123" s="12" t="s">
        <v>66</v>
      </c>
      <c r="B123" s="58" t="s">
        <v>19</v>
      </c>
      <c r="C123" s="39">
        <v>47411</v>
      </c>
      <c r="D123" s="39">
        <v>24</v>
      </c>
      <c r="E123" s="39">
        <v>47411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1">
        <v>0</v>
      </c>
      <c r="X123" s="41">
        <v>0</v>
      </c>
      <c r="Y123" s="41">
        <v>0</v>
      </c>
      <c r="Z123" s="40">
        <v>0</v>
      </c>
      <c r="AA123" s="40">
        <v>0</v>
      </c>
      <c r="AB123" s="40">
        <v>0</v>
      </c>
    </row>
    <row r="124" spans="1:28" x14ac:dyDescent="0.2">
      <c r="A124" s="59" t="s">
        <v>181</v>
      </c>
    </row>
    <row r="125" spans="1:28" x14ac:dyDescent="0.2">
      <c r="A125" t="s">
        <v>0</v>
      </c>
    </row>
    <row r="126" spans="1:28" ht="12" hidden="1" customHeight="1" x14ac:dyDescent="0.2">
      <c r="A126" t="s">
        <v>182</v>
      </c>
    </row>
    <row r="127" spans="1:28" ht="12" hidden="1" customHeight="1" x14ac:dyDescent="0.2">
      <c r="A127" t="s">
        <v>68</v>
      </c>
    </row>
    <row r="128" spans="1:28" ht="12" hidden="1" customHeight="1" x14ac:dyDescent="0.2">
      <c r="A128" t="s">
        <v>69</v>
      </c>
    </row>
    <row r="129" spans="1:28" ht="12" hidden="1" customHeight="1" x14ac:dyDescent="0.2">
      <c r="A129" t="s">
        <v>70</v>
      </c>
    </row>
    <row r="132" spans="1:28" s="20" customFormat="1" ht="20.45" customHeight="1" x14ac:dyDescent="0.2">
      <c r="A132" s="132" t="s">
        <v>71</v>
      </c>
      <c r="B132" s="132"/>
      <c r="C132" s="132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  <c r="R132" s="132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</row>
    <row r="133" spans="1:28" s="20" customFormat="1" ht="16.5" customHeight="1" x14ac:dyDescent="0.2">
      <c r="A133" s="26" t="s">
        <v>200</v>
      </c>
      <c r="B133" s="1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</row>
    <row r="134" spans="1:28" s="8" customFormat="1" ht="37.15" customHeight="1" x14ac:dyDescent="0.2">
      <c r="A134" s="133" t="s">
        <v>193</v>
      </c>
      <c r="B134" s="134"/>
      <c r="C134" s="147" t="s">
        <v>194</v>
      </c>
      <c r="D134" s="139" t="s">
        <v>131</v>
      </c>
      <c r="E134" s="139"/>
      <c r="F134" s="139" t="s">
        <v>132</v>
      </c>
      <c r="G134" s="139"/>
      <c r="H134" s="139" t="s">
        <v>133</v>
      </c>
      <c r="I134" s="139"/>
      <c r="J134" s="139" t="s">
        <v>134</v>
      </c>
      <c r="K134" s="139"/>
      <c r="L134" s="139" t="s">
        <v>135</v>
      </c>
      <c r="M134" s="139"/>
      <c r="N134" s="139" t="s">
        <v>136</v>
      </c>
      <c r="O134" s="139"/>
      <c r="P134" s="139" t="s">
        <v>137</v>
      </c>
      <c r="Q134" s="139"/>
      <c r="R134" s="139" t="s">
        <v>138</v>
      </c>
      <c r="S134" s="139"/>
      <c r="T134" s="139" t="s">
        <v>139</v>
      </c>
      <c r="U134" s="139"/>
      <c r="V134" s="139" t="s">
        <v>140</v>
      </c>
      <c r="W134" s="139"/>
      <c r="X134" s="140" t="s">
        <v>141</v>
      </c>
      <c r="Y134" s="142"/>
      <c r="Z134" s="141"/>
      <c r="AA134" s="139" t="s">
        <v>142</v>
      </c>
      <c r="AB134" s="140"/>
    </row>
    <row r="135" spans="1:28" s="8" customFormat="1" ht="13.9" customHeight="1" x14ac:dyDescent="0.2">
      <c r="A135" s="135"/>
      <c r="B135" s="136"/>
      <c r="C135" s="148"/>
      <c r="D135" s="109" t="s">
        <v>47</v>
      </c>
      <c r="E135" s="109" t="s">
        <v>143</v>
      </c>
      <c r="F135" s="109" t="s">
        <v>49</v>
      </c>
      <c r="G135" s="109" t="s">
        <v>144</v>
      </c>
      <c r="H135" s="109" t="s">
        <v>48</v>
      </c>
      <c r="I135" s="109" t="s">
        <v>145</v>
      </c>
      <c r="J135" s="109" t="s">
        <v>48</v>
      </c>
      <c r="K135" s="109" t="s">
        <v>146</v>
      </c>
      <c r="L135" s="109" t="s">
        <v>48</v>
      </c>
      <c r="M135" s="109" t="s">
        <v>147</v>
      </c>
      <c r="N135" s="109" t="s">
        <v>48</v>
      </c>
      <c r="O135" s="109" t="s">
        <v>148</v>
      </c>
      <c r="P135" s="109" t="s">
        <v>48</v>
      </c>
      <c r="Q135" s="109" t="s">
        <v>149</v>
      </c>
      <c r="R135" s="109" t="s">
        <v>48</v>
      </c>
      <c r="S135" s="109" t="s">
        <v>150</v>
      </c>
      <c r="T135" s="109" t="s">
        <v>48</v>
      </c>
      <c r="U135" s="109" t="s">
        <v>151</v>
      </c>
      <c r="V135" s="109" t="s">
        <v>48</v>
      </c>
      <c r="W135" s="109" t="s">
        <v>152</v>
      </c>
      <c r="X135" s="109" t="s">
        <v>50</v>
      </c>
      <c r="Y135" s="109" t="s">
        <v>48</v>
      </c>
      <c r="Z135" s="109" t="s">
        <v>153</v>
      </c>
      <c r="AA135" s="109" t="s">
        <v>48</v>
      </c>
      <c r="AB135" s="110" t="s">
        <v>154</v>
      </c>
    </row>
    <row r="136" spans="1:28" s="20" customFormat="1" ht="34.15" customHeight="1" x14ac:dyDescent="0.2">
      <c r="A136" s="137"/>
      <c r="B136" s="138"/>
      <c r="C136" s="149"/>
      <c r="D136" s="80" t="s">
        <v>43</v>
      </c>
      <c r="E136" s="80" t="s">
        <v>42</v>
      </c>
      <c r="F136" s="80" t="s">
        <v>44</v>
      </c>
      <c r="G136" s="80" t="s">
        <v>45</v>
      </c>
      <c r="H136" s="80" t="s">
        <v>43</v>
      </c>
      <c r="I136" s="80" t="s">
        <v>42</v>
      </c>
      <c r="J136" s="80" t="s">
        <v>43</v>
      </c>
      <c r="K136" s="80" t="s">
        <v>42</v>
      </c>
      <c r="L136" s="80" t="s">
        <v>43</v>
      </c>
      <c r="M136" s="80" t="s">
        <v>42</v>
      </c>
      <c r="N136" s="80" t="s">
        <v>43</v>
      </c>
      <c r="O136" s="80" t="s">
        <v>42</v>
      </c>
      <c r="P136" s="80" t="s">
        <v>43</v>
      </c>
      <c r="Q136" s="80" t="s">
        <v>42</v>
      </c>
      <c r="R136" s="80" t="s">
        <v>43</v>
      </c>
      <c r="S136" s="80" t="s">
        <v>42</v>
      </c>
      <c r="T136" s="80" t="s">
        <v>43</v>
      </c>
      <c r="U136" s="80" t="s">
        <v>42</v>
      </c>
      <c r="V136" s="80" t="s">
        <v>43</v>
      </c>
      <c r="W136" s="80" t="s">
        <v>42</v>
      </c>
      <c r="X136" s="80" t="s">
        <v>1</v>
      </c>
      <c r="Y136" s="80" t="s">
        <v>43</v>
      </c>
      <c r="Z136" s="80" t="s">
        <v>42</v>
      </c>
      <c r="AA136" s="80" t="s">
        <v>43</v>
      </c>
      <c r="AB136" s="51" t="s">
        <v>42</v>
      </c>
    </row>
    <row r="137" spans="1:28" s="6" customFormat="1" x14ac:dyDescent="0.2">
      <c r="A137" s="55" t="s">
        <v>67</v>
      </c>
      <c r="B137" s="56" t="s">
        <v>3</v>
      </c>
      <c r="C137" s="27">
        <v>325962029</v>
      </c>
      <c r="D137" s="28">
        <v>290</v>
      </c>
      <c r="E137" s="28">
        <v>2424263</v>
      </c>
      <c r="F137" s="28">
        <v>353</v>
      </c>
      <c r="G137" s="28">
        <v>1346526</v>
      </c>
      <c r="H137" s="28">
        <v>3710</v>
      </c>
      <c r="I137" s="28">
        <v>20708900</v>
      </c>
      <c r="J137" s="28">
        <v>7970</v>
      </c>
      <c r="K137" s="28">
        <v>20111613</v>
      </c>
      <c r="L137" s="28">
        <v>123</v>
      </c>
      <c r="M137" s="28">
        <v>93750</v>
      </c>
      <c r="N137" s="28">
        <v>59</v>
      </c>
      <c r="O137" s="29">
        <v>3797660</v>
      </c>
      <c r="P137" s="29">
        <v>698</v>
      </c>
      <c r="Q137" s="29">
        <v>13372985</v>
      </c>
      <c r="R137" s="29">
        <v>124479</v>
      </c>
      <c r="S137" s="29">
        <v>29908800</v>
      </c>
      <c r="T137" s="29">
        <v>127</v>
      </c>
      <c r="U137" s="29">
        <v>2010800</v>
      </c>
      <c r="V137" s="29">
        <v>62778</v>
      </c>
      <c r="W137" s="30">
        <v>54647474</v>
      </c>
      <c r="X137" s="30">
        <v>181391</v>
      </c>
      <c r="Y137" s="30">
        <v>309296</v>
      </c>
      <c r="Z137" s="29">
        <v>177539258</v>
      </c>
      <c r="AA137" s="29">
        <v>0</v>
      </c>
      <c r="AB137" s="29">
        <v>0</v>
      </c>
    </row>
    <row r="138" spans="1:28" s="6" customFormat="1" x14ac:dyDescent="0.2">
      <c r="A138" s="8" t="s">
        <v>84</v>
      </c>
      <c r="B138" s="57" t="s">
        <v>85</v>
      </c>
      <c r="C138" s="31">
        <v>24165011</v>
      </c>
      <c r="D138" s="32">
        <v>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3">
        <v>0</v>
      </c>
      <c r="P138" s="33">
        <v>39</v>
      </c>
      <c r="Q138" s="33">
        <v>1143000</v>
      </c>
      <c r="R138" s="33">
        <v>0</v>
      </c>
      <c r="S138" s="33">
        <v>0</v>
      </c>
      <c r="T138" s="33">
        <v>70</v>
      </c>
      <c r="U138" s="33">
        <v>1428000</v>
      </c>
      <c r="V138" s="33">
        <v>0</v>
      </c>
      <c r="W138" s="34">
        <v>0</v>
      </c>
      <c r="X138" s="34">
        <v>40366</v>
      </c>
      <c r="Y138" s="34">
        <v>60411</v>
      </c>
      <c r="Z138" s="33">
        <v>21594011</v>
      </c>
      <c r="AA138" s="33">
        <v>0</v>
      </c>
      <c r="AB138" s="33">
        <v>0</v>
      </c>
    </row>
    <row r="139" spans="1:28" s="6" customFormat="1" x14ac:dyDescent="0.2">
      <c r="A139" s="8" t="s">
        <v>86</v>
      </c>
      <c r="B139" s="57" t="s">
        <v>87</v>
      </c>
      <c r="C139" s="31">
        <v>47991940</v>
      </c>
      <c r="D139" s="32">
        <v>0</v>
      </c>
      <c r="E139" s="32">
        <v>0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123</v>
      </c>
      <c r="M139" s="32">
        <v>93750</v>
      </c>
      <c r="N139" s="32">
        <v>9</v>
      </c>
      <c r="O139" s="33">
        <v>673190</v>
      </c>
      <c r="P139" s="33">
        <v>146</v>
      </c>
      <c r="Q139" s="33">
        <v>3238000</v>
      </c>
      <c r="R139" s="33">
        <v>0</v>
      </c>
      <c r="S139" s="33">
        <v>0</v>
      </c>
      <c r="T139" s="33">
        <v>0</v>
      </c>
      <c r="U139" s="33">
        <v>0</v>
      </c>
      <c r="V139" s="33">
        <v>7676</v>
      </c>
      <c r="W139" s="34">
        <v>8064500</v>
      </c>
      <c r="X139" s="34">
        <v>20092</v>
      </c>
      <c r="Y139" s="34">
        <v>20092</v>
      </c>
      <c r="Z139" s="33">
        <v>35922500</v>
      </c>
      <c r="AA139" s="33">
        <v>0</v>
      </c>
      <c r="AB139" s="33">
        <v>0</v>
      </c>
    </row>
    <row r="140" spans="1:28" s="6" customFormat="1" x14ac:dyDescent="0.2">
      <c r="A140" s="8" t="s">
        <v>195</v>
      </c>
      <c r="B140" s="57" t="s">
        <v>88</v>
      </c>
      <c r="C140" s="31">
        <v>14984000</v>
      </c>
      <c r="D140" s="32">
        <v>17</v>
      </c>
      <c r="E140" s="32">
        <v>160000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4">
        <v>0</v>
      </c>
      <c r="X140" s="34">
        <v>7344</v>
      </c>
      <c r="Y140" s="34">
        <v>19927</v>
      </c>
      <c r="Z140" s="33">
        <v>14824000</v>
      </c>
      <c r="AA140" s="33">
        <v>0</v>
      </c>
      <c r="AB140" s="33">
        <v>0</v>
      </c>
    </row>
    <row r="141" spans="1:28" s="6" customFormat="1" x14ac:dyDescent="0.2">
      <c r="A141" s="8" t="s">
        <v>196</v>
      </c>
      <c r="B141" s="57" t="s">
        <v>89</v>
      </c>
      <c r="C141" s="31">
        <v>97316272</v>
      </c>
      <c r="D141" s="32">
        <v>88</v>
      </c>
      <c r="E141" s="32">
        <v>1544200</v>
      </c>
      <c r="F141" s="32">
        <v>0</v>
      </c>
      <c r="G141" s="32">
        <v>0</v>
      </c>
      <c r="H141" s="32">
        <v>0</v>
      </c>
      <c r="I141" s="32">
        <v>0</v>
      </c>
      <c r="J141" s="32">
        <v>6096</v>
      </c>
      <c r="K141" s="32">
        <v>18335700</v>
      </c>
      <c r="L141" s="32">
        <v>0</v>
      </c>
      <c r="M141" s="32">
        <v>0</v>
      </c>
      <c r="N141" s="32">
        <v>0</v>
      </c>
      <c r="O141" s="33">
        <v>0</v>
      </c>
      <c r="P141" s="33">
        <v>134</v>
      </c>
      <c r="Q141" s="33">
        <v>3964672</v>
      </c>
      <c r="R141" s="33">
        <v>0</v>
      </c>
      <c r="S141" s="33">
        <v>0</v>
      </c>
      <c r="T141" s="33">
        <v>46</v>
      </c>
      <c r="U141" s="33">
        <v>469200</v>
      </c>
      <c r="V141" s="33">
        <v>15123</v>
      </c>
      <c r="W141" s="34">
        <v>45938000</v>
      </c>
      <c r="X141" s="34">
        <v>18021</v>
      </c>
      <c r="Y141" s="34">
        <v>18021</v>
      </c>
      <c r="Z141" s="33">
        <v>27064500</v>
      </c>
      <c r="AA141" s="33">
        <v>0</v>
      </c>
      <c r="AB141" s="33">
        <v>0</v>
      </c>
    </row>
    <row r="142" spans="1:28" s="6" customFormat="1" x14ac:dyDescent="0.2">
      <c r="A142" s="8" t="s">
        <v>90</v>
      </c>
      <c r="B142" s="57" t="s">
        <v>91</v>
      </c>
      <c r="C142" s="31">
        <v>33426046</v>
      </c>
      <c r="D142" s="32">
        <v>4</v>
      </c>
      <c r="E142" s="32">
        <v>38000</v>
      </c>
      <c r="F142" s="32">
        <v>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15</v>
      </c>
      <c r="O142" s="33">
        <v>1435015</v>
      </c>
      <c r="P142" s="33">
        <v>0</v>
      </c>
      <c r="Q142" s="33">
        <v>0</v>
      </c>
      <c r="R142" s="33">
        <v>0</v>
      </c>
      <c r="S142" s="33">
        <v>0</v>
      </c>
      <c r="T142" s="33">
        <v>0</v>
      </c>
      <c r="U142" s="33">
        <v>0</v>
      </c>
      <c r="V142" s="33">
        <v>0</v>
      </c>
      <c r="W142" s="34">
        <v>0</v>
      </c>
      <c r="X142" s="34">
        <v>62065</v>
      </c>
      <c r="Y142" s="34">
        <v>140047</v>
      </c>
      <c r="Z142" s="33">
        <v>31953031</v>
      </c>
      <c r="AA142" s="33">
        <v>0</v>
      </c>
      <c r="AB142" s="33">
        <v>0</v>
      </c>
    </row>
    <row r="143" spans="1:28" s="6" customFormat="1" x14ac:dyDescent="0.2">
      <c r="A143" s="8" t="s">
        <v>92</v>
      </c>
      <c r="B143" s="57" t="s">
        <v>93</v>
      </c>
      <c r="C143" s="31">
        <v>30002804</v>
      </c>
      <c r="D143" s="32">
        <v>15</v>
      </c>
      <c r="E143" s="32">
        <v>75000</v>
      </c>
      <c r="F143" s="32">
        <v>48</v>
      </c>
      <c r="G143" s="32">
        <v>229460</v>
      </c>
      <c r="H143" s="32">
        <v>21</v>
      </c>
      <c r="I143" s="32">
        <v>220400</v>
      </c>
      <c r="J143" s="32">
        <v>333</v>
      </c>
      <c r="K143" s="32">
        <v>684900</v>
      </c>
      <c r="L143" s="32">
        <v>0</v>
      </c>
      <c r="M143" s="32">
        <v>0</v>
      </c>
      <c r="N143" s="32">
        <v>5</v>
      </c>
      <c r="O143" s="33">
        <v>110000</v>
      </c>
      <c r="P143" s="33">
        <v>67</v>
      </c>
      <c r="Q143" s="33">
        <v>670000</v>
      </c>
      <c r="R143" s="33">
        <v>116931</v>
      </c>
      <c r="S143" s="33">
        <v>27437070</v>
      </c>
      <c r="T143" s="33">
        <v>0</v>
      </c>
      <c r="U143" s="33">
        <v>0</v>
      </c>
      <c r="V143" s="33">
        <v>39962</v>
      </c>
      <c r="W143" s="34">
        <v>575974</v>
      </c>
      <c r="X143" s="34">
        <v>0</v>
      </c>
      <c r="Y143" s="34">
        <v>0</v>
      </c>
      <c r="Z143" s="33">
        <v>0</v>
      </c>
      <c r="AA143" s="33">
        <v>0</v>
      </c>
      <c r="AB143" s="33">
        <v>0</v>
      </c>
    </row>
    <row r="144" spans="1:28" x14ac:dyDescent="0.2">
      <c r="A144" s="11" t="s">
        <v>51</v>
      </c>
      <c r="B144" s="57" t="s">
        <v>4</v>
      </c>
      <c r="C144" s="35">
        <v>126700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51</v>
      </c>
      <c r="K144" s="36">
        <v>76700</v>
      </c>
      <c r="L144" s="36">
        <v>0</v>
      </c>
      <c r="M144" s="36">
        <v>0</v>
      </c>
      <c r="N144" s="36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3</v>
      </c>
      <c r="U144" s="37">
        <v>33000</v>
      </c>
      <c r="V144" s="37">
        <v>0</v>
      </c>
      <c r="W144" s="38">
        <v>0</v>
      </c>
      <c r="X144" s="38">
        <v>17</v>
      </c>
      <c r="Y144" s="38">
        <v>17</v>
      </c>
      <c r="Z144" s="37">
        <v>17000</v>
      </c>
      <c r="AA144" s="37">
        <v>0</v>
      </c>
      <c r="AB144" s="37">
        <v>0</v>
      </c>
    </row>
    <row r="145" spans="1:28" x14ac:dyDescent="0.2">
      <c r="A145" s="11" t="s">
        <v>52</v>
      </c>
      <c r="B145" s="57" t="s">
        <v>5</v>
      </c>
      <c r="C145" s="35">
        <v>1919126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30</v>
      </c>
      <c r="K145" s="36">
        <v>21913</v>
      </c>
      <c r="L145" s="36">
        <v>0</v>
      </c>
      <c r="M145" s="36">
        <v>0</v>
      </c>
      <c r="N145" s="36">
        <v>0</v>
      </c>
      <c r="O145" s="37">
        <v>0</v>
      </c>
      <c r="P145" s="37">
        <v>21</v>
      </c>
      <c r="Q145" s="37">
        <v>414213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8">
        <v>0</v>
      </c>
      <c r="X145" s="38">
        <v>1483</v>
      </c>
      <c r="Y145" s="38">
        <v>0</v>
      </c>
      <c r="Z145" s="37">
        <v>1483000</v>
      </c>
      <c r="AA145" s="37">
        <v>0</v>
      </c>
      <c r="AB145" s="37">
        <v>0</v>
      </c>
    </row>
    <row r="146" spans="1:28" x14ac:dyDescent="0.2">
      <c r="A146" s="11" t="s">
        <v>53</v>
      </c>
      <c r="B146" s="57" t="s">
        <v>6</v>
      </c>
      <c r="C146" s="35">
        <v>3811591</v>
      </c>
      <c r="D146" s="36">
        <v>2</v>
      </c>
      <c r="E146" s="36">
        <v>10000</v>
      </c>
      <c r="F146" s="36">
        <v>0</v>
      </c>
      <c r="G146" s="36">
        <v>0</v>
      </c>
      <c r="H146" s="36">
        <v>0</v>
      </c>
      <c r="I146" s="36">
        <v>0</v>
      </c>
      <c r="J146" s="36">
        <v>860</v>
      </c>
      <c r="K146" s="36">
        <v>129000</v>
      </c>
      <c r="L146" s="36">
        <v>0</v>
      </c>
      <c r="M146" s="36">
        <v>0</v>
      </c>
      <c r="N146" s="36">
        <v>3</v>
      </c>
      <c r="O146" s="37">
        <v>198215</v>
      </c>
      <c r="P146" s="37">
        <v>34</v>
      </c>
      <c r="Q146" s="37">
        <v>365000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8">
        <v>0</v>
      </c>
      <c r="X146" s="38">
        <v>3542</v>
      </c>
      <c r="Y146" s="38">
        <v>7720</v>
      </c>
      <c r="Z146" s="37">
        <v>3109376</v>
      </c>
      <c r="AA146" s="37">
        <v>0</v>
      </c>
      <c r="AB146" s="37">
        <v>0</v>
      </c>
    </row>
    <row r="147" spans="1:28" x14ac:dyDescent="0.2">
      <c r="A147" s="11" t="s">
        <v>54</v>
      </c>
      <c r="B147" s="57" t="s">
        <v>7</v>
      </c>
      <c r="C147" s="35">
        <v>5948440</v>
      </c>
      <c r="D147" s="36">
        <v>34</v>
      </c>
      <c r="E147" s="36">
        <v>68000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11</v>
      </c>
      <c r="O147" s="37">
        <v>327440</v>
      </c>
      <c r="P147" s="37">
        <v>26</v>
      </c>
      <c r="Q147" s="37">
        <v>520000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8">
        <v>0</v>
      </c>
      <c r="X147" s="38">
        <v>5033</v>
      </c>
      <c r="Y147" s="38">
        <v>5033</v>
      </c>
      <c r="Z147" s="37">
        <v>5033000</v>
      </c>
      <c r="AA147" s="37">
        <v>0</v>
      </c>
      <c r="AB147" s="37">
        <v>0</v>
      </c>
    </row>
    <row r="148" spans="1:28" x14ac:dyDescent="0.2">
      <c r="A148" s="11" t="s">
        <v>55</v>
      </c>
      <c r="B148" s="57" t="s">
        <v>8</v>
      </c>
      <c r="C148" s="35">
        <v>3880630</v>
      </c>
      <c r="D148" s="36">
        <v>4</v>
      </c>
      <c r="E148" s="36">
        <v>40000</v>
      </c>
      <c r="F148" s="36">
        <v>0</v>
      </c>
      <c r="G148" s="36">
        <v>0</v>
      </c>
      <c r="H148" s="36">
        <v>0</v>
      </c>
      <c r="I148" s="36">
        <v>0</v>
      </c>
      <c r="J148" s="36">
        <v>214</v>
      </c>
      <c r="K148" s="36">
        <v>107000</v>
      </c>
      <c r="L148" s="36">
        <v>0</v>
      </c>
      <c r="M148" s="36">
        <v>0</v>
      </c>
      <c r="N148" s="36">
        <v>0</v>
      </c>
      <c r="O148" s="37">
        <v>0</v>
      </c>
      <c r="P148" s="37">
        <v>24</v>
      </c>
      <c r="Q148" s="37">
        <v>713100</v>
      </c>
      <c r="R148" s="37">
        <v>6014</v>
      </c>
      <c r="S148" s="37">
        <v>2044930</v>
      </c>
      <c r="T148" s="37">
        <v>0</v>
      </c>
      <c r="U148" s="37">
        <v>0</v>
      </c>
      <c r="V148" s="37">
        <v>0</v>
      </c>
      <c r="W148" s="38">
        <v>0</v>
      </c>
      <c r="X148" s="38">
        <v>1461</v>
      </c>
      <c r="Y148" s="38">
        <v>1461</v>
      </c>
      <c r="Z148" s="37">
        <v>975600</v>
      </c>
      <c r="AA148" s="37">
        <v>0</v>
      </c>
      <c r="AB148" s="37">
        <v>0</v>
      </c>
    </row>
    <row r="149" spans="1:28" x14ac:dyDescent="0.2">
      <c r="A149" s="11" t="s">
        <v>56</v>
      </c>
      <c r="B149" s="57" t="s">
        <v>9</v>
      </c>
      <c r="C149" s="35">
        <v>134000</v>
      </c>
      <c r="D149" s="36">
        <v>8</v>
      </c>
      <c r="E149" s="36">
        <v>40000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1</v>
      </c>
      <c r="O149" s="37">
        <v>94000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8">
        <v>0</v>
      </c>
      <c r="X149" s="38">
        <v>0</v>
      </c>
      <c r="Y149" s="38">
        <v>0</v>
      </c>
      <c r="Z149" s="37">
        <v>0</v>
      </c>
      <c r="AA149" s="37">
        <v>0</v>
      </c>
      <c r="AB149" s="37">
        <v>0</v>
      </c>
    </row>
    <row r="150" spans="1:28" x14ac:dyDescent="0.2">
      <c r="A150" s="11" t="s">
        <v>57</v>
      </c>
      <c r="B150" s="57" t="s">
        <v>10</v>
      </c>
      <c r="C150" s="35">
        <v>284000</v>
      </c>
      <c r="D150" s="36">
        <v>1</v>
      </c>
      <c r="E150" s="36">
        <v>12000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7">
        <v>0</v>
      </c>
      <c r="P150" s="37">
        <v>26</v>
      </c>
      <c r="Q150" s="37">
        <v>272000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8">
        <v>0</v>
      </c>
      <c r="X150" s="38">
        <v>0</v>
      </c>
      <c r="Y150" s="38">
        <v>0</v>
      </c>
      <c r="Z150" s="37">
        <v>0</v>
      </c>
      <c r="AA150" s="37">
        <v>0</v>
      </c>
      <c r="AB150" s="37">
        <v>0</v>
      </c>
    </row>
    <row r="151" spans="1:28" x14ac:dyDescent="0.2">
      <c r="A151" s="11" t="s">
        <v>58</v>
      </c>
      <c r="B151" s="57" t="s">
        <v>11</v>
      </c>
      <c r="C151" s="35">
        <v>4539848</v>
      </c>
      <c r="D151" s="36">
        <v>11</v>
      </c>
      <c r="E151" s="36">
        <v>55000</v>
      </c>
      <c r="F151" s="36">
        <v>149</v>
      </c>
      <c r="G151" s="36">
        <v>846148</v>
      </c>
      <c r="H151" s="36">
        <v>59</v>
      </c>
      <c r="I151" s="36">
        <v>271100</v>
      </c>
      <c r="J151" s="36">
        <v>175</v>
      </c>
      <c r="K151" s="36">
        <v>319800</v>
      </c>
      <c r="L151" s="36">
        <v>0</v>
      </c>
      <c r="M151" s="36">
        <v>0</v>
      </c>
      <c r="N151" s="36">
        <v>3</v>
      </c>
      <c r="O151" s="37">
        <v>90000</v>
      </c>
      <c r="P151" s="37">
        <v>86</v>
      </c>
      <c r="Q151" s="37">
        <v>310000</v>
      </c>
      <c r="R151" s="37">
        <v>1160</v>
      </c>
      <c r="S151" s="37">
        <v>232000</v>
      </c>
      <c r="T151" s="37">
        <v>5</v>
      </c>
      <c r="U151" s="37">
        <v>50000</v>
      </c>
      <c r="V151" s="37">
        <v>17</v>
      </c>
      <c r="W151" s="38">
        <v>69000</v>
      </c>
      <c r="X151" s="38">
        <v>7656</v>
      </c>
      <c r="Y151" s="38">
        <v>15989</v>
      </c>
      <c r="Z151" s="37">
        <v>2296800</v>
      </c>
      <c r="AA151" s="37">
        <v>0</v>
      </c>
      <c r="AB151" s="37">
        <v>0</v>
      </c>
    </row>
    <row r="152" spans="1:28" x14ac:dyDescent="0.2">
      <c r="A152" s="11" t="s">
        <v>59</v>
      </c>
      <c r="B152" s="57" t="s">
        <v>12</v>
      </c>
      <c r="C152" s="35">
        <v>818600</v>
      </c>
      <c r="D152" s="36">
        <v>10</v>
      </c>
      <c r="E152" s="36">
        <v>50000</v>
      </c>
      <c r="F152" s="36">
        <v>0</v>
      </c>
      <c r="G152" s="36">
        <v>0</v>
      </c>
      <c r="H152" s="36">
        <v>0</v>
      </c>
      <c r="I152" s="36">
        <v>0</v>
      </c>
      <c r="J152" s="36">
        <v>49</v>
      </c>
      <c r="K152" s="36">
        <v>123800</v>
      </c>
      <c r="L152" s="36">
        <v>0</v>
      </c>
      <c r="M152" s="36">
        <v>0</v>
      </c>
      <c r="N152" s="36">
        <v>7</v>
      </c>
      <c r="O152" s="37">
        <v>569800</v>
      </c>
      <c r="P152" s="37">
        <v>15</v>
      </c>
      <c r="Q152" s="37">
        <v>75000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8">
        <v>0</v>
      </c>
      <c r="X152" s="38">
        <v>0</v>
      </c>
      <c r="Y152" s="38">
        <v>0</v>
      </c>
      <c r="Z152" s="37">
        <v>0</v>
      </c>
      <c r="AA152" s="37">
        <v>0</v>
      </c>
      <c r="AB152" s="37">
        <v>0</v>
      </c>
    </row>
    <row r="153" spans="1:28" x14ac:dyDescent="0.2">
      <c r="A153" s="11" t="s">
        <v>60</v>
      </c>
      <c r="B153" s="57" t="s">
        <v>13</v>
      </c>
      <c r="C153" s="35">
        <v>3195600</v>
      </c>
      <c r="D153" s="36">
        <v>24</v>
      </c>
      <c r="E153" s="36">
        <v>120000</v>
      </c>
      <c r="F153" s="36">
        <v>0</v>
      </c>
      <c r="G153" s="36">
        <v>0</v>
      </c>
      <c r="H153" s="36">
        <v>0</v>
      </c>
      <c r="I153" s="36">
        <v>0</v>
      </c>
      <c r="J153" s="36">
        <v>87</v>
      </c>
      <c r="K153" s="36">
        <v>87800</v>
      </c>
      <c r="L153" s="36">
        <v>0</v>
      </c>
      <c r="M153" s="36">
        <v>0</v>
      </c>
      <c r="N153" s="36">
        <v>0</v>
      </c>
      <c r="O153" s="36">
        <v>0</v>
      </c>
      <c r="P153" s="37">
        <v>35</v>
      </c>
      <c r="Q153" s="37">
        <v>680000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8">
        <v>0</v>
      </c>
      <c r="X153" s="38">
        <v>2884</v>
      </c>
      <c r="Y153" s="38">
        <v>2884</v>
      </c>
      <c r="Z153" s="37">
        <v>2307800</v>
      </c>
      <c r="AA153" s="37">
        <v>0</v>
      </c>
      <c r="AB153" s="37">
        <v>0</v>
      </c>
    </row>
    <row r="154" spans="1:28" x14ac:dyDescent="0.2">
      <c r="A154" s="11" t="s">
        <v>61</v>
      </c>
      <c r="B154" s="57" t="s">
        <v>14</v>
      </c>
      <c r="C154" s="36">
        <v>320000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5</v>
      </c>
      <c r="O154" s="37">
        <v>300000</v>
      </c>
      <c r="P154" s="37">
        <v>2</v>
      </c>
      <c r="Q154" s="37">
        <v>20000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8">
        <v>0</v>
      </c>
      <c r="X154" s="38">
        <v>0</v>
      </c>
      <c r="Y154" s="38">
        <v>0</v>
      </c>
      <c r="Z154" s="37">
        <v>0</v>
      </c>
      <c r="AA154" s="37">
        <v>0</v>
      </c>
      <c r="AB154" s="37">
        <v>0</v>
      </c>
    </row>
    <row r="155" spans="1:28" x14ac:dyDescent="0.2">
      <c r="A155" s="11" t="s">
        <v>62</v>
      </c>
      <c r="B155" s="57" t="s">
        <v>15</v>
      </c>
      <c r="C155" s="35">
        <v>19387600</v>
      </c>
      <c r="D155" s="36">
        <v>0</v>
      </c>
      <c r="E155" s="36">
        <v>0</v>
      </c>
      <c r="F155" s="36">
        <v>7</v>
      </c>
      <c r="G155" s="36">
        <v>58500</v>
      </c>
      <c r="H155" s="36">
        <v>2251</v>
      </c>
      <c r="I155" s="36">
        <v>5369400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7">
        <v>0</v>
      </c>
      <c r="P155" s="37">
        <v>25</v>
      </c>
      <c r="Q155" s="37">
        <v>625000</v>
      </c>
      <c r="R155" s="37">
        <v>0</v>
      </c>
      <c r="S155" s="37">
        <v>0</v>
      </c>
      <c r="T155" s="37">
        <v>3</v>
      </c>
      <c r="U155" s="37">
        <v>30600</v>
      </c>
      <c r="V155" s="37">
        <v>0</v>
      </c>
      <c r="W155" s="38">
        <v>0</v>
      </c>
      <c r="X155" s="38">
        <v>4297</v>
      </c>
      <c r="Y155" s="38">
        <v>7096</v>
      </c>
      <c r="Z155" s="37">
        <v>13304100</v>
      </c>
      <c r="AA155" s="37">
        <v>0</v>
      </c>
      <c r="AB155" s="37">
        <v>0</v>
      </c>
    </row>
    <row r="156" spans="1:28" x14ac:dyDescent="0.2">
      <c r="A156" s="11" t="s">
        <v>63</v>
      </c>
      <c r="B156" s="57" t="s">
        <v>16</v>
      </c>
      <c r="C156" s="35">
        <v>16810418</v>
      </c>
      <c r="D156" s="36">
        <v>3</v>
      </c>
      <c r="E156" s="36">
        <v>60000</v>
      </c>
      <c r="F156" s="36">
        <v>149</v>
      </c>
      <c r="G156" s="36">
        <v>212418</v>
      </c>
      <c r="H156" s="36">
        <v>1379</v>
      </c>
      <c r="I156" s="36">
        <v>14848000</v>
      </c>
      <c r="J156" s="36">
        <v>75</v>
      </c>
      <c r="K156" s="36">
        <v>225000</v>
      </c>
      <c r="L156" s="36">
        <v>0</v>
      </c>
      <c r="M156" s="36">
        <v>0</v>
      </c>
      <c r="N156" s="36">
        <v>0</v>
      </c>
      <c r="O156" s="37">
        <v>0</v>
      </c>
      <c r="P156" s="37">
        <v>9</v>
      </c>
      <c r="Q156" s="37">
        <v>270000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8">
        <v>0</v>
      </c>
      <c r="X156" s="38">
        <v>2390</v>
      </c>
      <c r="Y156" s="38">
        <v>2390</v>
      </c>
      <c r="Z156" s="37">
        <v>1195000</v>
      </c>
      <c r="AA156" s="37">
        <v>0</v>
      </c>
      <c r="AB156" s="37">
        <v>0</v>
      </c>
    </row>
    <row r="157" spans="1:28" x14ac:dyDescent="0.2">
      <c r="A157" s="11" t="s">
        <v>64</v>
      </c>
      <c r="B157" s="57" t="s">
        <v>17</v>
      </c>
      <c r="C157" s="35">
        <v>15805040</v>
      </c>
      <c r="D157" s="36">
        <v>4</v>
      </c>
      <c r="E157" s="36">
        <v>24000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7">
        <v>0</v>
      </c>
      <c r="P157" s="37">
        <v>9</v>
      </c>
      <c r="Q157" s="37">
        <v>93000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8">
        <v>0</v>
      </c>
      <c r="X157" s="38">
        <v>4476</v>
      </c>
      <c r="Y157" s="38">
        <v>7944</v>
      </c>
      <c r="Z157" s="37">
        <v>15688040</v>
      </c>
      <c r="AA157" s="37">
        <v>0</v>
      </c>
      <c r="AB157" s="37">
        <v>0</v>
      </c>
    </row>
    <row r="158" spans="1:28" x14ac:dyDescent="0.2">
      <c r="A158" s="11" t="s">
        <v>65</v>
      </c>
      <c r="B158" s="57" t="s">
        <v>18</v>
      </c>
      <c r="C158" s="36">
        <v>778800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7">
        <v>0</v>
      </c>
      <c r="P158" s="37">
        <v>0</v>
      </c>
      <c r="Q158" s="37">
        <v>0</v>
      </c>
      <c r="R158" s="36">
        <v>374</v>
      </c>
      <c r="S158" s="36">
        <v>194800</v>
      </c>
      <c r="T158" s="37">
        <v>0</v>
      </c>
      <c r="U158" s="37">
        <v>0</v>
      </c>
      <c r="V158" s="37">
        <v>0</v>
      </c>
      <c r="W158" s="38">
        <v>0</v>
      </c>
      <c r="X158" s="38">
        <v>189</v>
      </c>
      <c r="Y158" s="38">
        <v>189</v>
      </c>
      <c r="Z158" s="37">
        <v>584000</v>
      </c>
      <c r="AA158" s="37">
        <v>0</v>
      </c>
      <c r="AB158" s="37">
        <v>0</v>
      </c>
    </row>
    <row r="159" spans="1:28" x14ac:dyDescent="0.2">
      <c r="A159" s="12" t="s">
        <v>66</v>
      </c>
      <c r="B159" s="58" t="s">
        <v>19</v>
      </c>
      <c r="C159" s="39">
        <v>315563</v>
      </c>
      <c r="D159" s="39">
        <v>65</v>
      </c>
      <c r="E159" s="39">
        <v>128063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1">
        <v>0</v>
      </c>
      <c r="X159" s="41">
        <v>75</v>
      </c>
      <c r="Y159" s="41">
        <v>75</v>
      </c>
      <c r="Z159" s="40">
        <v>187500</v>
      </c>
      <c r="AA159" s="40">
        <v>0</v>
      </c>
      <c r="AB159" s="40">
        <v>0</v>
      </c>
    </row>
    <row r="160" spans="1:28" x14ac:dyDescent="0.2">
      <c r="A160" s="59" t="s">
        <v>181</v>
      </c>
    </row>
    <row r="161" spans="1:7" x14ac:dyDescent="0.2">
      <c r="A161" t="s">
        <v>0</v>
      </c>
      <c r="D161" s="48"/>
      <c r="E161" s="48"/>
      <c r="G161" s="48"/>
    </row>
    <row r="162" spans="1:7" x14ac:dyDescent="0.2">
      <c r="D162" s="48"/>
      <c r="E162" s="48"/>
      <c r="G162" s="48"/>
    </row>
    <row r="163" spans="1:7" x14ac:dyDescent="0.2">
      <c r="D163" s="48"/>
      <c r="E163" s="48"/>
      <c r="G163" s="48"/>
    </row>
    <row r="164" spans="1:7" x14ac:dyDescent="0.2">
      <c r="D164" s="48"/>
      <c r="E164" s="48"/>
      <c r="G164" s="48"/>
    </row>
    <row r="165" spans="1:7" x14ac:dyDescent="0.2">
      <c r="D165" s="48"/>
      <c r="E165" s="48"/>
      <c r="G165" s="48"/>
    </row>
    <row r="166" spans="1:7" x14ac:dyDescent="0.2">
      <c r="D166" s="48"/>
      <c r="E166" s="48"/>
      <c r="G166" s="48"/>
    </row>
    <row r="167" spans="1:7" x14ac:dyDescent="0.2">
      <c r="D167" s="48"/>
      <c r="E167" s="48"/>
      <c r="G167" s="48"/>
    </row>
    <row r="168" spans="1:7" x14ac:dyDescent="0.2">
      <c r="D168" s="48"/>
      <c r="E168" s="48"/>
      <c r="G168" s="48"/>
    </row>
    <row r="169" spans="1:7" x14ac:dyDescent="0.2">
      <c r="D169" s="48"/>
      <c r="E169" s="48"/>
      <c r="G169" s="48"/>
    </row>
    <row r="170" spans="1:7" x14ac:dyDescent="0.2">
      <c r="D170" s="48"/>
      <c r="E170" s="48"/>
      <c r="G170" s="48"/>
    </row>
    <row r="171" spans="1:7" x14ac:dyDescent="0.2">
      <c r="D171" s="48"/>
      <c r="E171" s="48"/>
      <c r="G171" s="48"/>
    </row>
    <row r="172" spans="1:7" x14ac:dyDescent="0.2">
      <c r="D172" s="48"/>
      <c r="E172" s="48"/>
      <c r="G172" s="48"/>
    </row>
    <row r="173" spans="1:7" x14ac:dyDescent="0.2">
      <c r="D173" s="48"/>
      <c r="E173" s="48"/>
      <c r="G173" s="48"/>
    </row>
    <row r="174" spans="1:7" x14ac:dyDescent="0.2">
      <c r="D174" s="48"/>
      <c r="E174" s="48"/>
      <c r="G174" s="48"/>
    </row>
    <row r="175" spans="1:7" x14ac:dyDescent="0.2">
      <c r="D175" s="48"/>
      <c r="E175" s="48"/>
      <c r="G175" s="48"/>
    </row>
    <row r="176" spans="1:7" x14ac:dyDescent="0.2">
      <c r="D176" s="48"/>
      <c r="E176" s="48"/>
      <c r="G176" s="48"/>
    </row>
    <row r="177" spans="4:7" x14ac:dyDescent="0.2">
      <c r="D177" s="48"/>
      <c r="E177" s="48"/>
      <c r="G177" s="48"/>
    </row>
    <row r="178" spans="4:7" x14ac:dyDescent="0.2">
      <c r="D178" s="48"/>
      <c r="E178" s="48"/>
      <c r="G178" s="48"/>
    </row>
    <row r="179" spans="4:7" x14ac:dyDescent="0.2">
      <c r="D179" s="48"/>
      <c r="E179" s="48"/>
      <c r="G179" s="48"/>
    </row>
    <row r="180" spans="4:7" x14ac:dyDescent="0.2">
      <c r="D180" s="48"/>
      <c r="E180" s="48"/>
      <c r="G180" s="48"/>
    </row>
    <row r="181" spans="4:7" x14ac:dyDescent="0.2">
      <c r="D181" s="48"/>
      <c r="E181" s="48"/>
      <c r="G181" s="48"/>
    </row>
    <row r="182" spans="4:7" x14ac:dyDescent="0.2">
      <c r="D182" s="48"/>
      <c r="E182" s="48"/>
      <c r="G182" s="48"/>
    </row>
    <row r="183" spans="4:7" x14ac:dyDescent="0.2">
      <c r="D183" s="48"/>
      <c r="E183" s="48"/>
      <c r="G183" s="48"/>
    </row>
    <row r="184" spans="4:7" x14ac:dyDescent="0.2">
      <c r="D184" s="48"/>
      <c r="E184" s="48"/>
      <c r="G184" s="48"/>
    </row>
    <row r="185" spans="4:7" x14ac:dyDescent="0.2">
      <c r="D185" s="48"/>
      <c r="E185" s="48"/>
      <c r="G185" s="48"/>
    </row>
    <row r="186" spans="4:7" x14ac:dyDescent="0.2">
      <c r="D186" s="48"/>
    </row>
    <row r="187" spans="4:7" x14ac:dyDescent="0.2">
      <c r="D187" s="48"/>
    </row>
    <row r="188" spans="4:7" x14ac:dyDescent="0.2">
      <c r="D188" s="48"/>
    </row>
    <row r="189" spans="4:7" x14ac:dyDescent="0.2">
      <c r="D189" s="48"/>
    </row>
    <row r="190" spans="4:7" x14ac:dyDescent="0.2">
      <c r="D190" s="48"/>
    </row>
    <row r="191" spans="4:7" x14ac:dyDescent="0.2">
      <c r="D191" s="48"/>
    </row>
    <row r="192" spans="4:7" x14ac:dyDescent="0.2">
      <c r="D192" s="48"/>
    </row>
    <row r="193" spans="4:4" x14ac:dyDescent="0.2">
      <c r="D193" s="48"/>
    </row>
    <row r="194" spans="4:4" x14ac:dyDescent="0.2">
      <c r="D194" s="48"/>
    </row>
  </sheetData>
  <mergeCells count="75">
    <mergeCell ref="A36:B38"/>
    <mergeCell ref="C36:C38"/>
    <mergeCell ref="D36:E36"/>
    <mergeCell ref="F36:G36"/>
    <mergeCell ref="H36:I36"/>
    <mergeCell ref="A3:R3"/>
    <mergeCell ref="A5:B7"/>
    <mergeCell ref="C5:C7"/>
    <mergeCell ref="D5:E5"/>
    <mergeCell ref="F5:G5"/>
    <mergeCell ref="H5:I5"/>
    <mergeCell ref="J5:K5"/>
    <mergeCell ref="R5:S5"/>
    <mergeCell ref="T5:U5"/>
    <mergeCell ref="V5:W5"/>
    <mergeCell ref="X5:Z5"/>
    <mergeCell ref="AA5:AB5"/>
    <mergeCell ref="A34:R34"/>
    <mergeCell ref="L5:M5"/>
    <mergeCell ref="N5:O5"/>
    <mergeCell ref="P5:Q5"/>
    <mergeCell ref="AA36:AB36"/>
    <mergeCell ref="A65:R65"/>
    <mergeCell ref="A67:B69"/>
    <mergeCell ref="C67:C69"/>
    <mergeCell ref="D67:E67"/>
    <mergeCell ref="F67:G67"/>
    <mergeCell ref="H67:I67"/>
    <mergeCell ref="J67:K67"/>
    <mergeCell ref="L67:M67"/>
    <mergeCell ref="L36:M36"/>
    <mergeCell ref="P67:Q67"/>
    <mergeCell ref="R67:S67"/>
    <mergeCell ref="T67:U67"/>
    <mergeCell ref="V67:W67"/>
    <mergeCell ref="X67:Z67"/>
    <mergeCell ref="N36:O36"/>
    <mergeCell ref="X36:Z36"/>
    <mergeCell ref="T36:U36"/>
    <mergeCell ref="V36:W36"/>
    <mergeCell ref="F98:G98"/>
    <mergeCell ref="H98:I98"/>
    <mergeCell ref="J98:K98"/>
    <mergeCell ref="L98:M98"/>
    <mergeCell ref="N98:O98"/>
    <mergeCell ref="N67:O67"/>
    <mergeCell ref="R98:S98"/>
    <mergeCell ref="T98:U98"/>
    <mergeCell ref="V98:W98"/>
    <mergeCell ref="X98:Z98"/>
    <mergeCell ref="J36:K36"/>
    <mergeCell ref="P36:Q36"/>
    <mergeCell ref="R36:S36"/>
    <mergeCell ref="AA98:AB98"/>
    <mergeCell ref="AA67:AB67"/>
    <mergeCell ref="A96:R96"/>
    <mergeCell ref="A98:B100"/>
    <mergeCell ref="C98:C100"/>
    <mergeCell ref="D98:E98"/>
    <mergeCell ref="P98:Q98"/>
    <mergeCell ref="T134:U134"/>
    <mergeCell ref="V134:W134"/>
    <mergeCell ref="X134:Z134"/>
    <mergeCell ref="AA134:AB134"/>
    <mergeCell ref="H134:I134"/>
    <mergeCell ref="J134:K134"/>
    <mergeCell ref="L134:M134"/>
    <mergeCell ref="N134:O134"/>
    <mergeCell ref="P134:Q134"/>
    <mergeCell ref="A132:R132"/>
    <mergeCell ref="A134:B136"/>
    <mergeCell ref="C134:C136"/>
    <mergeCell ref="D134:E134"/>
    <mergeCell ref="F134:G134"/>
    <mergeCell ref="R134:S134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R189"/>
  <sheetViews>
    <sheetView workbookViewId="0">
      <pane ySplit="2" topLeftCell="A3" activePane="bottomLeft" state="frozen"/>
      <selection activeCell="E56" sqref="E56"/>
      <selection pane="bottomLeft" activeCell="E56" sqref="E56"/>
    </sheetView>
  </sheetViews>
  <sheetFormatPr defaultRowHeight="12" x14ac:dyDescent="0.2"/>
  <cols>
    <col min="1" max="1" width="9.83203125" customWidth="1"/>
    <col min="2" max="2" width="20.5" customWidth="1"/>
    <col min="3" max="11" width="17.33203125" customWidth="1"/>
    <col min="12" max="12" width="12.83203125" customWidth="1"/>
    <col min="13" max="14" width="9.6640625" customWidth="1"/>
    <col min="15" max="15" width="12.33203125" customWidth="1"/>
    <col min="16" max="16" width="8.83203125" customWidth="1"/>
    <col min="17" max="17" width="12.83203125" customWidth="1"/>
  </cols>
  <sheetData>
    <row r="2" spans="1:18" ht="23.25" customHeight="1" x14ac:dyDescent="0.2">
      <c r="N2" s="116"/>
      <c r="O2" s="116"/>
      <c r="P2" s="116"/>
    </row>
    <row r="3" spans="1:18" s="20" customFormat="1" ht="20.45" customHeight="1" x14ac:dyDescent="0.2">
      <c r="A3" s="144" t="s">
        <v>164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18" s="20" customFormat="1" ht="16.5" customHeight="1" x14ac:dyDescent="0.2">
      <c r="A4" s="54" t="s">
        <v>165</v>
      </c>
      <c r="B4" s="1"/>
    </row>
    <row r="5" spans="1:18" s="21" customFormat="1" ht="23.25" customHeight="1" x14ac:dyDescent="0.2">
      <c r="A5" s="133" t="s">
        <v>166</v>
      </c>
      <c r="B5" s="134"/>
      <c r="C5" s="150" t="s">
        <v>167</v>
      </c>
      <c r="D5" s="151"/>
      <c r="E5" s="150" t="s">
        <v>168</v>
      </c>
      <c r="F5" s="151"/>
      <c r="G5" s="152" t="s">
        <v>169</v>
      </c>
      <c r="H5" s="153"/>
      <c r="I5" s="154"/>
      <c r="J5" s="150" t="s">
        <v>170</v>
      </c>
      <c r="K5" s="155"/>
    </row>
    <row r="6" spans="1:18" s="21" customFormat="1" ht="33.75" customHeight="1" x14ac:dyDescent="0.2">
      <c r="A6" s="135"/>
      <c r="B6" s="136"/>
      <c r="C6" s="109" t="s">
        <v>47</v>
      </c>
      <c r="D6" s="109" t="s">
        <v>171</v>
      </c>
      <c r="E6" s="109" t="s">
        <v>172</v>
      </c>
      <c r="F6" s="109" t="s">
        <v>171</v>
      </c>
      <c r="G6" s="109" t="s">
        <v>173</v>
      </c>
      <c r="H6" s="109" t="s">
        <v>174</v>
      </c>
      <c r="I6" s="109" t="s">
        <v>171</v>
      </c>
      <c r="J6" s="109" t="s">
        <v>47</v>
      </c>
      <c r="K6" s="110" t="s">
        <v>171</v>
      </c>
    </row>
    <row r="7" spans="1:18" s="21" customFormat="1" ht="37.5" customHeight="1" x14ac:dyDescent="0.2">
      <c r="A7" s="135"/>
      <c r="B7" s="136"/>
      <c r="C7" s="156" t="s">
        <v>20</v>
      </c>
      <c r="D7" s="156" t="s">
        <v>21</v>
      </c>
      <c r="E7" s="156" t="s">
        <v>22</v>
      </c>
      <c r="F7" s="156" t="s">
        <v>21</v>
      </c>
      <c r="G7" s="156" t="s">
        <v>23</v>
      </c>
      <c r="H7" s="156" t="s">
        <v>20</v>
      </c>
      <c r="I7" s="156" t="s">
        <v>21</v>
      </c>
      <c r="J7" s="156" t="s">
        <v>20</v>
      </c>
      <c r="K7" s="158" t="s">
        <v>21</v>
      </c>
    </row>
    <row r="8" spans="1:18" s="21" customFormat="1" ht="23.25" customHeight="1" x14ac:dyDescent="0.2">
      <c r="A8" s="137"/>
      <c r="B8" s="138"/>
      <c r="C8" s="157"/>
      <c r="D8" s="157"/>
      <c r="E8" s="157"/>
      <c r="F8" s="157"/>
      <c r="G8" s="157"/>
      <c r="H8" s="157"/>
      <c r="I8" s="157"/>
      <c r="J8" s="157"/>
      <c r="K8" s="159"/>
    </row>
    <row r="9" spans="1:18" s="6" customFormat="1" x14ac:dyDescent="0.2">
      <c r="A9" s="55" t="s">
        <v>67</v>
      </c>
      <c r="B9" s="56" t="s">
        <v>24</v>
      </c>
      <c r="C9" s="9">
        <f t="shared" ref="C9:K9" si="0">C46+C84+C123+C161</f>
        <v>30780</v>
      </c>
      <c r="D9" s="9">
        <f t="shared" si="0"/>
        <v>90439600</v>
      </c>
      <c r="E9" s="9">
        <f t="shared" si="0"/>
        <v>2952</v>
      </c>
      <c r="F9" s="9">
        <f t="shared" si="0"/>
        <v>56308850</v>
      </c>
      <c r="G9" s="9">
        <f t="shared" si="0"/>
        <v>357820</v>
      </c>
      <c r="H9" s="9">
        <f t="shared" si="0"/>
        <v>583622</v>
      </c>
      <c r="I9" s="9">
        <f t="shared" si="0"/>
        <v>543430146</v>
      </c>
      <c r="J9" s="9">
        <f t="shared" si="0"/>
        <v>497868</v>
      </c>
      <c r="K9" s="9">
        <f t="shared" si="0"/>
        <v>220200592</v>
      </c>
      <c r="L9" s="10"/>
      <c r="M9" s="10"/>
      <c r="N9" s="10"/>
      <c r="O9" s="10"/>
      <c r="P9" s="10"/>
      <c r="Q9" s="10"/>
    </row>
    <row r="10" spans="1:18" s="6" customFormat="1" x14ac:dyDescent="0.2">
      <c r="A10" s="11" t="s">
        <v>175</v>
      </c>
      <c r="B10" s="57" t="s">
        <v>85</v>
      </c>
      <c r="C10" s="10">
        <f t="shared" ref="C10:K10" si="1">C47+C85+C124+C162</f>
        <v>0</v>
      </c>
      <c r="D10" s="10">
        <f t="shared" si="1"/>
        <v>0</v>
      </c>
      <c r="E10" s="10">
        <f t="shared" si="1"/>
        <v>521</v>
      </c>
      <c r="F10" s="10">
        <f t="shared" si="1"/>
        <v>8923500</v>
      </c>
      <c r="G10" s="10">
        <f t="shared" si="1"/>
        <v>37194</v>
      </c>
      <c r="H10" s="10">
        <f t="shared" si="1"/>
        <v>69927</v>
      </c>
      <c r="I10" s="10">
        <f t="shared" si="1"/>
        <v>31152449</v>
      </c>
      <c r="J10" s="10">
        <f t="shared" si="1"/>
        <v>97</v>
      </c>
      <c r="K10" s="10">
        <f t="shared" si="1"/>
        <v>1918800</v>
      </c>
      <c r="L10" s="10"/>
      <c r="M10" s="10"/>
      <c r="N10" s="10"/>
      <c r="O10" s="10"/>
      <c r="P10" s="10"/>
      <c r="Q10" s="10"/>
    </row>
    <row r="11" spans="1:18" s="6" customFormat="1" x14ac:dyDescent="0.2">
      <c r="A11" s="11" t="s">
        <v>176</v>
      </c>
      <c r="B11" s="57" t="s">
        <v>87</v>
      </c>
      <c r="C11" s="10">
        <f t="shared" ref="C11:K11" si="2">C48+C86+C125+C163</f>
        <v>0</v>
      </c>
      <c r="D11" s="10">
        <f t="shared" si="2"/>
        <v>0</v>
      </c>
      <c r="E11" s="10">
        <f t="shared" si="2"/>
        <v>573</v>
      </c>
      <c r="F11" s="10">
        <f t="shared" si="2"/>
        <v>12619000</v>
      </c>
      <c r="G11" s="10">
        <f t="shared" si="2"/>
        <v>47602</v>
      </c>
      <c r="H11" s="10">
        <f t="shared" si="2"/>
        <v>47602</v>
      </c>
      <c r="I11" s="10">
        <f t="shared" si="2"/>
        <v>115800842</v>
      </c>
      <c r="J11" s="10">
        <f t="shared" si="2"/>
        <v>410</v>
      </c>
      <c r="K11" s="10">
        <f t="shared" si="2"/>
        <v>1304140</v>
      </c>
      <c r="L11" s="10"/>
      <c r="M11" s="10"/>
      <c r="N11" s="10"/>
      <c r="O11" s="10"/>
      <c r="P11" s="10"/>
      <c r="Q11" s="10"/>
    </row>
    <row r="12" spans="1:18" s="6" customFormat="1" x14ac:dyDescent="0.2">
      <c r="A12" s="11" t="s">
        <v>177</v>
      </c>
      <c r="B12" s="57" t="s">
        <v>88</v>
      </c>
      <c r="C12" s="10">
        <f t="shared" ref="C12:K12" si="3">C49+C87+C126+C164</f>
        <v>0</v>
      </c>
      <c r="D12" s="10">
        <f t="shared" si="3"/>
        <v>0</v>
      </c>
      <c r="E12" s="10">
        <f t="shared" si="3"/>
        <v>0</v>
      </c>
      <c r="F12" s="10">
        <f t="shared" si="3"/>
        <v>0</v>
      </c>
      <c r="G12" s="10">
        <f t="shared" si="3"/>
        <v>19970</v>
      </c>
      <c r="H12" s="10">
        <f t="shared" si="3"/>
        <v>52640</v>
      </c>
      <c r="I12" s="10">
        <f t="shared" si="3"/>
        <v>39940000</v>
      </c>
      <c r="J12" s="10">
        <f t="shared" si="3"/>
        <v>41</v>
      </c>
      <c r="K12" s="10">
        <f t="shared" si="3"/>
        <v>205000</v>
      </c>
      <c r="L12" s="10"/>
      <c r="M12" s="10"/>
      <c r="N12" s="10"/>
      <c r="O12" s="10"/>
      <c r="P12" s="10"/>
      <c r="Q12" s="10"/>
    </row>
    <row r="13" spans="1:18" s="6" customFormat="1" x14ac:dyDescent="0.2">
      <c r="A13" s="11" t="s">
        <v>178</v>
      </c>
      <c r="B13" s="57" t="s">
        <v>89</v>
      </c>
      <c r="C13" s="10">
        <f t="shared" ref="C13:K13" si="4">C50+C88+C127+C165</f>
        <v>28615</v>
      </c>
      <c r="D13" s="10">
        <f t="shared" si="4"/>
        <v>85077000</v>
      </c>
      <c r="E13" s="10">
        <f t="shared" si="4"/>
        <v>429</v>
      </c>
      <c r="F13" s="10">
        <f t="shared" si="4"/>
        <v>12903845</v>
      </c>
      <c r="G13" s="10">
        <f t="shared" si="4"/>
        <v>46965</v>
      </c>
      <c r="H13" s="10">
        <f t="shared" si="4"/>
        <v>46965</v>
      </c>
      <c r="I13" s="10">
        <f t="shared" si="4"/>
        <v>85708500</v>
      </c>
      <c r="J13" s="10">
        <f t="shared" si="4"/>
        <v>23295</v>
      </c>
      <c r="K13" s="10">
        <f t="shared" si="4"/>
        <v>76795100</v>
      </c>
      <c r="L13" s="10"/>
      <c r="M13" s="10"/>
      <c r="N13" s="10"/>
      <c r="O13" s="10"/>
      <c r="P13" s="10"/>
      <c r="Q13" s="10"/>
    </row>
    <row r="14" spans="1:18" s="6" customFormat="1" x14ac:dyDescent="0.2">
      <c r="A14" s="11" t="s">
        <v>179</v>
      </c>
      <c r="B14" s="57" t="s">
        <v>94</v>
      </c>
      <c r="C14" s="10">
        <f t="shared" ref="C14:K14" si="5">C51+C89+C128+C166</f>
        <v>0</v>
      </c>
      <c r="D14" s="10">
        <f t="shared" si="5"/>
        <v>0</v>
      </c>
      <c r="E14" s="10">
        <f t="shared" si="5"/>
        <v>0</v>
      </c>
      <c r="F14" s="10">
        <f t="shared" si="5"/>
        <v>0</v>
      </c>
      <c r="G14" s="10">
        <f t="shared" si="5"/>
        <v>104109</v>
      </c>
      <c r="H14" s="10">
        <f t="shared" si="5"/>
        <v>236995</v>
      </c>
      <c r="I14" s="10">
        <f t="shared" si="5"/>
        <v>109316753</v>
      </c>
      <c r="J14" s="10">
        <f t="shared" si="5"/>
        <v>19</v>
      </c>
      <c r="K14" s="10">
        <f t="shared" si="5"/>
        <v>128000</v>
      </c>
      <c r="L14" s="10"/>
      <c r="M14" s="10"/>
      <c r="N14" s="10"/>
      <c r="O14" s="10"/>
      <c r="P14" s="10"/>
      <c r="Q14" s="10"/>
    </row>
    <row r="15" spans="1:18" s="6" customFormat="1" x14ac:dyDescent="0.2">
      <c r="A15" s="11" t="s">
        <v>180</v>
      </c>
      <c r="B15" s="57" t="s">
        <v>95</v>
      </c>
      <c r="C15" s="10">
        <f t="shared" ref="C15:K15" si="6">C52+C90+C129+C167</f>
        <v>0</v>
      </c>
      <c r="D15" s="10">
        <f t="shared" si="6"/>
        <v>0</v>
      </c>
      <c r="E15" s="10">
        <f t="shared" si="6"/>
        <v>416</v>
      </c>
      <c r="F15" s="10">
        <f t="shared" si="6"/>
        <v>4160000</v>
      </c>
      <c r="G15" s="10">
        <f t="shared" si="6"/>
        <v>20992</v>
      </c>
      <c r="H15" s="10">
        <f t="shared" si="6"/>
        <v>0</v>
      </c>
      <c r="I15" s="10">
        <f t="shared" si="6"/>
        <v>55131000</v>
      </c>
      <c r="J15" s="10">
        <f t="shared" si="6"/>
        <v>439397</v>
      </c>
      <c r="K15" s="10">
        <f t="shared" si="6"/>
        <v>108782770</v>
      </c>
      <c r="L15" s="10"/>
      <c r="M15" s="10"/>
      <c r="N15" s="10"/>
      <c r="O15" s="10"/>
      <c r="P15" s="10"/>
      <c r="Q15" s="10"/>
    </row>
    <row r="16" spans="1:18" x14ac:dyDescent="0.2">
      <c r="A16" s="11" t="s">
        <v>51</v>
      </c>
      <c r="B16" s="57" t="s">
        <v>25</v>
      </c>
      <c r="C16" s="13">
        <f t="shared" ref="C16:K16" si="7">C53+C91+C130+C168</f>
        <v>0</v>
      </c>
      <c r="D16" s="13">
        <f t="shared" si="7"/>
        <v>0</v>
      </c>
      <c r="E16" s="13">
        <f t="shared" si="7"/>
        <v>0</v>
      </c>
      <c r="F16" s="13">
        <f t="shared" si="7"/>
        <v>0</v>
      </c>
      <c r="G16" s="13">
        <f t="shared" si="7"/>
        <v>2244</v>
      </c>
      <c r="H16" s="13">
        <f t="shared" si="7"/>
        <v>2244</v>
      </c>
      <c r="I16" s="13">
        <f t="shared" si="7"/>
        <v>2244000</v>
      </c>
      <c r="J16" s="13">
        <f t="shared" si="7"/>
        <v>13</v>
      </c>
      <c r="K16" s="13">
        <f t="shared" si="7"/>
        <v>65000</v>
      </c>
      <c r="L16" s="5"/>
      <c r="M16" s="5"/>
      <c r="N16" s="5"/>
      <c r="O16" s="5"/>
      <c r="P16" s="5"/>
      <c r="Q16" s="5"/>
    </row>
    <row r="17" spans="1:17" x14ac:dyDescent="0.2">
      <c r="A17" s="11" t="s">
        <v>52</v>
      </c>
      <c r="B17" s="57" t="s">
        <v>26</v>
      </c>
      <c r="C17" s="13">
        <f t="shared" ref="C17:K17" si="8">C54+C92+C131+C169</f>
        <v>0</v>
      </c>
      <c r="D17" s="13">
        <f t="shared" si="8"/>
        <v>0</v>
      </c>
      <c r="E17" s="13">
        <f t="shared" si="8"/>
        <v>56</v>
      </c>
      <c r="F17" s="13">
        <f t="shared" si="8"/>
        <v>1160000</v>
      </c>
      <c r="G17" s="13">
        <f t="shared" si="8"/>
        <v>4250</v>
      </c>
      <c r="H17" s="13">
        <f t="shared" si="8"/>
        <v>2759</v>
      </c>
      <c r="I17" s="13">
        <f t="shared" si="8"/>
        <v>5531000</v>
      </c>
      <c r="J17" s="13">
        <f t="shared" si="8"/>
        <v>95</v>
      </c>
      <c r="K17" s="13">
        <f t="shared" si="8"/>
        <v>640242</v>
      </c>
      <c r="L17" s="5"/>
      <c r="M17" s="5"/>
      <c r="N17" s="5"/>
      <c r="O17" s="5"/>
      <c r="P17" s="5"/>
      <c r="Q17" s="5"/>
    </row>
    <row r="18" spans="1:17" x14ac:dyDescent="0.2">
      <c r="A18" s="11" t="s">
        <v>53</v>
      </c>
      <c r="B18" s="57" t="s">
        <v>27</v>
      </c>
      <c r="C18" s="13">
        <f t="shared" ref="C18:K18" si="9">C55+C93+C132+C170</f>
        <v>0</v>
      </c>
      <c r="D18" s="13">
        <f t="shared" si="9"/>
        <v>0</v>
      </c>
      <c r="E18" s="13">
        <f t="shared" si="9"/>
        <v>104</v>
      </c>
      <c r="F18" s="13">
        <f t="shared" si="9"/>
        <v>1210000</v>
      </c>
      <c r="G18" s="13">
        <f t="shared" si="9"/>
        <v>9351</v>
      </c>
      <c r="H18" s="13">
        <f t="shared" si="9"/>
        <v>19108</v>
      </c>
      <c r="I18" s="13">
        <f t="shared" si="9"/>
        <v>12832138</v>
      </c>
      <c r="J18" s="13">
        <f t="shared" si="9"/>
        <v>3323</v>
      </c>
      <c r="K18" s="13">
        <f t="shared" si="9"/>
        <v>5019500</v>
      </c>
      <c r="L18" s="5"/>
      <c r="M18" s="5"/>
      <c r="N18" s="5"/>
      <c r="O18" s="5"/>
      <c r="P18" s="5"/>
      <c r="Q18" s="5"/>
    </row>
    <row r="19" spans="1:17" x14ac:dyDescent="0.2">
      <c r="A19" s="11" t="s">
        <v>54</v>
      </c>
      <c r="B19" s="57" t="s">
        <v>28</v>
      </c>
      <c r="C19" s="13">
        <f t="shared" ref="C19:K19" si="10">C56+C94+C133+C171</f>
        <v>0</v>
      </c>
      <c r="D19" s="13">
        <f t="shared" si="10"/>
        <v>0</v>
      </c>
      <c r="E19" s="13">
        <f t="shared" si="10"/>
        <v>116</v>
      </c>
      <c r="F19" s="13">
        <f t="shared" si="10"/>
        <v>1740000</v>
      </c>
      <c r="G19" s="13">
        <f t="shared" si="10"/>
        <v>13996</v>
      </c>
      <c r="H19" s="13">
        <f t="shared" si="10"/>
        <v>13996</v>
      </c>
      <c r="I19" s="13">
        <f t="shared" si="10"/>
        <v>14142000</v>
      </c>
      <c r="J19" s="13">
        <f t="shared" si="10"/>
        <v>2107</v>
      </c>
      <c r="K19" s="13">
        <f t="shared" si="10"/>
        <v>4822625</v>
      </c>
      <c r="L19" s="5"/>
      <c r="M19" s="5"/>
      <c r="N19" s="5"/>
      <c r="O19" s="5"/>
      <c r="P19" s="5"/>
      <c r="Q19" s="5"/>
    </row>
    <row r="20" spans="1:17" x14ac:dyDescent="0.2">
      <c r="A20" s="11" t="s">
        <v>55</v>
      </c>
      <c r="B20" s="57" t="s">
        <v>29</v>
      </c>
      <c r="C20" s="13">
        <f t="shared" ref="C20:K20" si="11">C57+C95+C134+C172</f>
        <v>0</v>
      </c>
      <c r="D20" s="13">
        <f t="shared" si="11"/>
        <v>0</v>
      </c>
      <c r="E20" s="13">
        <f t="shared" si="11"/>
        <v>167</v>
      </c>
      <c r="F20" s="13">
        <f t="shared" si="11"/>
        <v>5101230</v>
      </c>
      <c r="G20" s="13">
        <f t="shared" si="11"/>
        <v>1490</v>
      </c>
      <c r="H20" s="13">
        <f t="shared" si="11"/>
        <v>1490</v>
      </c>
      <c r="I20" s="13">
        <f t="shared" si="11"/>
        <v>1051500</v>
      </c>
      <c r="J20" s="13">
        <f t="shared" si="11"/>
        <v>27961</v>
      </c>
      <c r="K20" s="13">
        <f t="shared" si="11"/>
        <v>10980822</v>
      </c>
      <c r="L20" s="5"/>
      <c r="M20" s="5"/>
      <c r="N20" s="5"/>
      <c r="O20" s="5"/>
      <c r="P20" s="5"/>
      <c r="Q20" s="5"/>
    </row>
    <row r="21" spans="1:17" x14ac:dyDescent="0.2">
      <c r="A21" s="11" t="s">
        <v>56</v>
      </c>
      <c r="B21" s="57" t="s">
        <v>30</v>
      </c>
      <c r="C21" s="13">
        <f t="shared" ref="C21:K21" si="12">C58+C96+C135+C173</f>
        <v>0</v>
      </c>
      <c r="D21" s="13">
        <f t="shared" si="12"/>
        <v>0</v>
      </c>
      <c r="E21" s="13">
        <f t="shared" si="12"/>
        <v>0</v>
      </c>
      <c r="F21" s="13">
        <f t="shared" si="12"/>
        <v>0</v>
      </c>
      <c r="G21" s="13">
        <f t="shared" si="12"/>
        <v>2460</v>
      </c>
      <c r="H21" s="13">
        <f t="shared" si="12"/>
        <v>5241</v>
      </c>
      <c r="I21" s="13">
        <f t="shared" si="12"/>
        <v>995057</v>
      </c>
      <c r="J21" s="13">
        <f t="shared" si="12"/>
        <v>5</v>
      </c>
      <c r="K21" s="13">
        <f t="shared" si="12"/>
        <v>25000</v>
      </c>
      <c r="L21" s="5"/>
      <c r="M21" s="5"/>
      <c r="N21" s="5"/>
      <c r="O21" s="5"/>
      <c r="P21" s="5"/>
      <c r="Q21" s="5"/>
    </row>
    <row r="22" spans="1:17" x14ac:dyDescent="0.2">
      <c r="A22" s="11" t="s">
        <v>57</v>
      </c>
      <c r="B22" s="57" t="s">
        <v>31</v>
      </c>
      <c r="C22" s="13">
        <f t="shared" ref="C22:K22" si="13">C59+C97+C136+C174</f>
        <v>0</v>
      </c>
      <c r="D22" s="13">
        <f t="shared" si="13"/>
        <v>0</v>
      </c>
      <c r="E22" s="13">
        <f t="shared" si="13"/>
        <v>103</v>
      </c>
      <c r="F22" s="13">
        <f t="shared" si="13"/>
        <v>1070000</v>
      </c>
      <c r="G22" s="13">
        <f t="shared" si="13"/>
        <v>1526</v>
      </c>
      <c r="H22" s="13">
        <f t="shared" si="13"/>
        <v>3429</v>
      </c>
      <c r="I22" s="13">
        <f t="shared" si="13"/>
        <v>1526000</v>
      </c>
      <c r="J22" s="13">
        <f t="shared" si="13"/>
        <v>4</v>
      </c>
      <c r="K22" s="13">
        <f t="shared" si="13"/>
        <v>40800</v>
      </c>
      <c r="L22" s="5"/>
      <c r="M22" s="5"/>
      <c r="N22" s="5"/>
      <c r="O22" s="5"/>
      <c r="P22" s="5"/>
      <c r="Q22" s="5"/>
    </row>
    <row r="23" spans="1:17" x14ac:dyDescent="0.2">
      <c r="A23" s="11" t="s">
        <v>58</v>
      </c>
      <c r="B23" s="57" t="s">
        <v>32</v>
      </c>
      <c r="C23" s="13">
        <f t="shared" ref="C23:K23" si="14">C60+C98+C137+C175</f>
        <v>0</v>
      </c>
      <c r="D23" s="13">
        <f t="shared" si="14"/>
        <v>0</v>
      </c>
      <c r="E23" s="13">
        <f t="shared" si="14"/>
        <v>106</v>
      </c>
      <c r="F23" s="13">
        <f t="shared" si="14"/>
        <v>668000</v>
      </c>
      <c r="G23" s="13">
        <f t="shared" si="14"/>
        <v>16336</v>
      </c>
      <c r="H23" s="13">
        <f t="shared" si="14"/>
        <v>33487</v>
      </c>
      <c r="I23" s="13">
        <f t="shared" si="14"/>
        <v>12656800</v>
      </c>
      <c r="J23" s="13">
        <f t="shared" si="14"/>
        <v>484</v>
      </c>
      <c r="K23" s="13">
        <f t="shared" si="14"/>
        <v>2799546</v>
      </c>
      <c r="L23" s="5"/>
      <c r="M23" s="5"/>
      <c r="N23" s="5"/>
      <c r="O23" s="5"/>
      <c r="P23" s="5"/>
      <c r="Q23" s="5"/>
    </row>
    <row r="24" spans="1:17" x14ac:dyDescent="0.2">
      <c r="A24" s="11" t="s">
        <v>59</v>
      </c>
      <c r="B24" s="57" t="s">
        <v>33</v>
      </c>
      <c r="C24" s="13">
        <f t="shared" ref="C24:K24" si="15">C61+C99+C138+C176</f>
        <v>0</v>
      </c>
      <c r="D24" s="13">
        <f t="shared" si="15"/>
        <v>0</v>
      </c>
      <c r="E24" s="13">
        <f t="shared" si="15"/>
        <v>68</v>
      </c>
      <c r="F24" s="13">
        <f t="shared" si="15"/>
        <v>533000</v>
      </c>
      <c r="G24" s="13">
        <f t="shared" si="15"/>
        <v>0</v>
      </c>
      <c r="H24" s="13">
        <f t="shared" si="15"/>
        <v>0</v>
      </c>
      <c r="I24" s="13">
        <f t="shared" si="15"/>
        <v>0</v>
      </c>
      <c r="J24" s="13">
        <f t="shared" si="15"/>
        <v>291</v>
      </c>
      <c r="K24" s="13">
        <f t="shared" si="15"/>
        <v>4386045</v>
      </c>
      <c r="L24" s="5"/>
      <c r="M24" s="5"/>
      <c r="N24" s="5"/>
      <c r="O24" s="5"/>
      <c r="P24" s="5"/>
      <c r="Q24" s="5"/>
    </row>
    <row r="25" spans="1:17" x14ac:dyDescent="0.2">
      <c r="A25" s="11" t="s">
        <v>60</v>
      </c>
      <c r="B25" s="57" t="s">
        <v>34</v>
      </c>
      <c r="C25" s="13">
        <f t="shared" ref="C25:K25" si="16">C62+C100+C139+C177</f>
        <v>0</v>
      </c>
      <c r="D25" s="13">
        <f t="shared" si="16"/>
        <v>0</v>
      </c>
      <c r="E25" s="13">
        <f t="shared" si="16"/>
        <v>95</v>
      </c>
      <c r="F25" s="13">
        <f t="shared" si="16"/>
        <v>1785000</v>
      </c>
      <c r="G25" s="13">
        <f t="shared" si="16"/>
        <v>8214</v>
      </c>
      <c r="H25" s="13">
        <f t="shared" si="16"/>
        <v>8214</v>
      </c>
      <c r="I25" s="13">
        <f t="shared" si="16"/>
        <v>6571800</v>
      </c>
      <c r="J25" s="13">
        <f t="shared" si="16"/>
        <v>267</v>
      </c>
      <c r="K25" s="13">
        <f t="shared" si="16"/>
        <v>1163300</v>
      </c>
      <c r="L25" s="5"/>
      <c r="M25" s="5"/>
      <c r="N25" s="5"/>
      <c r="O25" s="5"/>
      <c r="P25" s="5"/>
      <c r="Q25" s="5"/>
    </row>
    <row r="26" spans="1:17" x14ac:dyDescent="0.2">
      <c r="A26" s="11" t="s">
        <v>61</v>
      </c>
      <c r="B26" s="57" t="s">
        <v>35</v>
      </c>
      <c r="C26" s="13">
        <f t="shared" ref="C26:K26" si="17">C63+C101+C140+C178</f>
        <v>0</v>
      </c>
      <c r="D26" s="13">
        <f t="shared" si="17"/>
        <v>0</v>
      </c>
      <c r="E26" s="13">
        <f t="shared" si="17"/>
        <v>0</v>
      </c>
      <c r="F26" s="13">
        <f t="shared" si="17"/>
        <v>0</v>
      </c>
      <c r="G26" s="13">
        <f t="shared" si="17"/>
        <v>0</v>
      </c>
      <c r="H26" s="13">
        <f t="shared" si="17"/>
        <v>0</v>
      </c>
      <c r="I26" s="13">
        <f t="shared" si="17"/>
        <v>0</v>
      </c>
      <c r="J26" s="13">
        <f t="shared" si="17"/>
        <v>11</v>
      </c>
      <c r="K26" s="13">
        <f t="shared" si="17"/>
        <v>619948</v>
      </c>
      <c r="L26" s="5"/>
      <c r="M26" s="5"/>
      <c r="N26" s="5"/>
      <c r="O26" s="5"/>
      <c r="P26" s="5"/>
      <c r="Q26" s="5"/>
    </row>
    <row r="27" spans="1:17" x14ac:dyDescent="0.2">
      <c r="A27" s="11" t="s">
        <v>62</v>
      </c>
      <c r="B27" s="57" t="s">
        <v>36</v>
      </c>
      <c r="C27" s="13">
        <f t="shared" ref="C27:K27" si="18">C64+C102+C141+C179</f>
        <v>2165</v>
      </c>
      <c r="D27" s="13">
        <f t="shared" si="18"/>
        <v>5362600</v>
      </c>
      <c r="E27" s="13">
        <f t="shared" si="18"/>
        <v>118</v>
      </c>
      <c r="F27" s="13">
        <f t="shared" si="18"/>
        <v>2950000</v>
      </c>
      <c r="G27" s="13">
        <f t="shared" si="18"/>
        <v>5490</v>
      </c>
      <c r="H27" s="13">
        <f t="shared" si="18"/>
        <v>8468</v>
      </c>
      <c r="I27" s="13">
        <f t="shared" si="18"/>
        <v>32659500</v>
      </c>
      <c r="J27" s="13">
        <f t="shared" si="18"/>
        <v>30</v>
      </c>
      <c r="K27" s="13">
        <f t="shared" si="18"/>
        <v>269954</v>
      </c>
      <c r="L27" s="5"/>
      <c r="M27" s="5"/>
      <c r="N27" s="5"/>
      <c r="O27" s="5"/>
      <c r="P27" s="5"/>
      <c r="Q27" s="5"/>
    </row>
    <row r="28" spans="1:17" x14ac:dyDescent="0.2">
      <c r="A28" s="11" t="s">
        <v>63</v>
      </c>
      <c r="B28" s="57" t="s">
        <v>37</v>
      </c>
      <c r="C28" s="13">
        <f t="shared" ref="C28:K28" si="19">C65+C103+C142+C180</f>
        <v>0</v>
      </c>
      <c r="D28" s="13">
        <f t="shared" si="19"/>
        <v>0</v>
      </c>
      <c r="E28" s="13">
        <f t="shared" si="19"/>
        <v>41</v>
      </c>
      <c r="F28" s="13">
        <f t="shared" si="19"/>
        <v>1197275</v>
      </c>
      <c r="G28" s="13">
        <f t="shared" si="19"/>
        <v>2351</v>
      </c>
      <c r="H28" s="13">
        <f t="shared" si="19"/>
        <v>4405</v>
      </c>
      <c r="I28" s="13">
        <f t="shared" si="19"/>
        <v>1074850</v>
      </c>
      <c r="J28" s="13">
        <f t="shared" si="19"/>
        <v>9</v>
      </c>
      <c r="K28" s="13">
        <f t="shared" si="19"/>
        <v>180000</v>
      </c>
      <c r="L28" s="5"/>
      <c r="M28" s="5"/>
      <c r="N28" s="5"/>
      <c r="O28" s="5"/>
      <c r="P28" s="5"/>
      <c r="Q28" s="5"/>
    </row>
    <row r="29" spans="1:17" x14ac:dyDescent="0.2">
      <c r="A29" s="11" t="s">
        <v>64</v>
      </c>
      <c r="B29" s="57" t="s">
        <v>38</v>
      </c>
      <c r="C29" s="13">
        <f t="shared" ref="C29:K29" si="20">C66+C104+C143+C181</f>
        <v>0</v>
      </c>
      <c r="D29" s="13">
        <f t="shared" si="20"/>
        <v>0</v>
      </c>
      <c r="E29" s="13">
        <f t="shared" si="20"/>
        <v>39</v>
      </c>
      <c r="F29" s="13">
        <f t="shared" si="20"/>
        <v>288000</v>
      </c>
      <c r="G29" s="13">
        <f t="shared" si="20"/>
        <v>12437</v>
      </c>
      <c r="H29" s="13">
        <f t="shared" si="20"/>
        <v>25074</v>
      </c>
      <c r="I29" s="13">
        <f t="shared" si="20"/>
        <v>11939457</v>
      </c>
      <c r="J29" s="13">
        <f t="shared" si="20"/>
        <v>9</v>
      </c>
      <c r="K29" s="13">
        <f t="shared" si="20"/>
        <v>54000</v>
      </c>
      <c r="L29" s="5"/>
      <c r="M29" s="5"/>
      <c r="N29" s="5"/>
      <c r="O29" s="5"/>
      <c r="P29" s="5"/>
      <c r="Q29" s="5"/>
    </row>
    <row r="30" spans="1:17" x14ac:dyDescent="0.2">
      <c r="A30" s="11" t="s">
        <v>65</v>
      </c>
      <c r="B30" s="57" t="s">
        <v>39</v>
      </c>
      <c r="C30" s="13">
        <f t="shared" ref="C30:K30" si="21">C67+C105+C144+C182</f>
        <v>0</v>
      </c>
      <c r="D30" s="13">
        <f t="shared" si="21"/>
        <v>0</v>
      </c>
      <c r="E30" s="13">
        <f t="shared" si="21"/>
        <v>0</v>
      </c>
      <c r="F30" s="13">
        <f t="shared" si="21"/>
        <v>0</v>
      </c>
      <c r="G30" s="13">
        <f t="shared" si="21"/>
        <v>611</v>
      </c>
      <c r="H30" s="13">
        <f t="shared" si="21"/>
        <v>1336</v>
      </c>
      <c r="I30" s="13">
        <f t="shared" si="21"/>
        <v>2528500</v>
      </c>
      <c r="J30" s="13">
        <f t="shared" si="21"/>
        <v>0</v>
      </c>
      <c r="K30" s="13">
        <f t="shared" si="21"/>
        <v>0</v>
      </c>
      <c r="L30" s="5"/>
      <c r="M30" s="5"/>
      <c r="N30" s="5"/>
      <c r="O30" s="5"/>
      <c r="P30" s="5"/>
      <c r="Q30" s="5"/>
    </row>
    <row r="31" spans="1:17" x14ac:dyDescent="0.2">
      <c r="A31" s="12" t="s">
        <v>66</v>
      </c>
      <c r="B31" s="58" t="s">
        <v>40</v>
      </c>
      <c r="C31" s="14">
        <f t="shared" ref="C31:K31" si="22">C68+C106+C145+C183</f>
        <v>0</v>
      </c>
      <c r="D31" s="14">
        <f t="shared" si="22"/>
        <v>0</v>
      </c>
      <c r="E31" s="14">
        <f t="shared" si="22"/>
        <v>0</v>
      </c>
      <c r="F31" s="14">
        <f t="shared" si="22"/>
        <v>0</v>
      </c>
      <c r="G31" s="14">
        <f t="shared" si="22"/>
        <v>232</v>
      </c>
      <c r="H31" s="14">
        <f t="shared" si="22"/>
        <v>242</v>
      </c>
      <c r="I31" s="14">
        <f t="shared" si="22"/>
        <v>628000</v>
      </c>
      <c r="J31" s="14">
        <f t="shared" si="22"/>
        <v>0</v>
      </c>
      <c r="K31" s="14">
        <f t="shared" si="22"/>
        <v>0</v>
      </c>
      <c r="L31" s="5"/>
      <c r="M31" s="5"/>
      <c r="N31" s="5"/>
      <c r="O31" s="5"/>
      <c r="P31" s="5"/>
      <c r="Q31" s="5"/>
    </row>
    <row r="32" spans="1:17" ht="11.25" customHeight="1" x14ac:dyDescent="0.2">
      <c r="A32" s="59" t="s">
        <v>181</v>
      </c>
      <c r="B32" s="59"/>
      <c r="D32" s="70"/>
      <c r="E32" s="4"/>
      <c r="F32" s="4"/>
      <c r="G32" s="4"/>
      <c r="H32" s="4"/>
      <c r="I32" s="117"/>
      <c r="J32" s="117"/>
      <c r="K32" s="117"/>
      <c r="L32" s="117"/>
      <c r="M32" s="117"/>
      <c r="N32" s="117"/>
      <c r="O32" s="117"/>
      <c r="P32" s="22"/>
      <c r="Q32" s="22"/>
    </row>
    <row r="33" spans="1:18" x14ac:dyDescent="0.2">
      <c r="A33" t="s">
        <v>41</v>
      </c>
      <c r="B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8" ht="12" hidden="1" customHeight="1" x14ac:dyDescent="0.2">
      <c r="A34" t="s">
        <v>182</v>
      </c>
      <c r="B34" s="22" t="e">
        <f>#REF!-SUM(#REF!)-#REF!</f>
        <v>#REF!</v>
      </c>
      <c r="C34" s="22" t="e">
        <f>C9-SUM(C10:C15)-#REF!</f>
        <v>#REF!</v>
      </c>
      <c r="D34" s="22" t="e">
        <f>D9-SUM(D10:D15)-#REF!</f>
        <v>#REF!</v>
      </c>
      <c r="E34" s="22" t="e">
        <f>E9-SUM(E10:E15)-#REF!</f>
        <v>#REF!</v>
      </c>
      <c r="F34" s="22"/>
      <c r="G34" s="22"/>
      <c r="H34" s="22"/>
      <c r="I34" s="22" t="e">
        <f>I9-SUM(I10:I15)-#REF!</f>
        <v>#REF!</v>
      </c>
      <c r="J34" s="22" t="e">
        <f>J9-SUM(J10:J15)-#REF!</f>
        <v>#REF!</v>
      </c>
      <c r="K34" s="22" t="e">
        <f>K9-SUM(K10:K15)-#REF!</f>
        <v>#REF!</v>
      </c>
      <c r="L34" s="22" t="e">
        <f>L9-SUM(L10:L15)-#REF!</f>
        <v>#REF!</v>
      </c>
      <c r="M34" s="22" t="e">
        <f>M9-SUM(M10:M15)-#REF!</f>
        <v>#REF!</v>
      </c>
      <c r="N34" s="22" t="e">
        <f>N9-SUM(N10:N15)-#REF!</f>
        <v>#REF!</v>
      </c>
      <c r="O34" s="22" t="e">
        <f>O9-SUM(O10:O15)-#REF!</f>
        <v>#REF!</v>
      </c>
      <c r="P34" s="22" t="e">
        <f>P9-SUM(P10:P15)-#REF!</f>
        <v>#REF!</v>
      </c>
      <c r="Q34" s="22" t="e">
        <f>Q9-SUM(Q10:Q15)-#REF!</f>
        <v>#REF!</v>
      </c>
    </row>
    <row r="35" spans="1:18" ht="12" hidden="1" customHeight="1" x14ac:dyDescent="0.2">
      <c r="A35" t="s">
        <v>68</v>
      </c>
      <c r="B35" s="22" t="e">
        <f>#REF!-SUM(#REF!)</f>
        <v>#REF!</v>
      </c>
      <c r="C35" s="22">
        <f>C15-SUM(C16:C29)</f>
        <v>-2165</v>
      </c>
      <c r="D35" s="22">
        <f>D15-SUM(D16:D29)</f>
        <v>-5362600</v>
      </c>
      <c r="E35" s="22">
        <f>E15-SUM(E16:E29)</f>
        <v>-597</v>
      </c>
      <c r="F35" s="22"/>
      <c r="G35" s="22"/>
      <c r="H35" s="22"/>
      <c r="I35" s="22">
        <f t="shared" ref="I35:Q35" si="23">I15-SUM(I16:I29)</f>
        <v>-48093102</v>
      </c>
      <c r="J35" s="22">
        <f t="shared" si="23"/>
        <v>404788</v>
      </c>
      <c r="K35" s="22">
        <f t="shared" si="23"/>
        <v>77715988</v>
      </c>
      <c r="L35" s="22">
        <f t="shared" si="23"/>
        <v>0</v>
      </c>
      <c r="M35" s="22">
        <f t="shared" si="23"/>
        <v>0</v>
      </c>
      <c r="N35" s="22">
        <f t="shared" si="23"/>
        <v>0</v>
      </c>
      <c r="O35" s="22">
        <f t="shared" si="23"/>
        <v>0</v>
      </c>
      <c r="P35" s="22">
        <f t="shared" si="23"/>
        <v>0</v>
      </c>
      <c r="Q35" s="22">
        <f t="shared" si="23"/>
        <v>0</v>
      </c>
    </row>
    <row r="36" spans="1:18" ht="12" hidden="1" customHeight="1" x14ac:dyDescent="0.2">
      <c r="A36" t="s">
        <v>69</v>
      </c>
      <c r="B36" s="22" t="e">
        <f>#REF!-#REF!-#REF!</f>
        <v>#REF!</v>
      </c>
      <c r="C36" s="22" t="e">
        <f>#REF!-C30-C31</f>
        <v>#REF!</v>
      </c>
      <c r="D36" s="22" t="e">
        <f>#REF!-D30-D31</f>
        <v>#REF!</v>
      </c>
      <c r="E36" s="22" t="e">
        <f>#REF!-E30-E31</f>
        <v>#REF!</v>
      </c>
      <c r="F36" s="22"/>
      <c r="G36" s="22"/>
      <c r="H36" s="22"/>
      <c r="I36" s="22" t="e">
        <f>#REF!-I30-I31</f>
        <v>#REF!</v>
      </c>
      <c r="J36" s="22" t="e">
        <f>#REF!-J30-J31</f>
        <v>#REF!</v>
      </c>
      <c r="K36" s="22" t="e">
        <f>#REF!-K30-K31</f>
        <v>#REF!</v>
      </c>
      <c r="L36" s="22" t="e">
        <f>#REF!-L30-L31</f>
        <v>#REF!</v>
      </c>
      <c r="M36" s="22" t="e">
        <f>#REF!-M30-M31</f>
        <v>#REF!</v>
      </c>
      <c r="N36" s="22" t="e">
        <f>#REF!-N30-N31</f>
        <v>#REF!</v>
      </c>
      <c r="O36" s="22" t="e">
        <f>#REF!-O30-O31</f>
        <v>#REF!</v>
      </c>
      <c r="P36" s="22" t="e">
        <f>#REF!-P30-P31</f>
        <v>#REF!</v>
      </c>
      <c r="Q36" s="22" t="e">
        <f>#REF!-Q30-Q31</f>
        <v>#REF!</v>
      </c>
    </row>
    <row r="37" spans="1:18" ht="12" hidden="1" customHeight="1" x14ac:dyDescent="0.2">
      <c r="A37" t="s">
        <v>70</v>
      </c>
      <c r="B37" s="22" t="e">
        <v>#REF!</v>
      </c>
      <c r="C37" s="23">
        <v>29912</v>
      </c>
      <c r="I37" s="22"/>
      <c r="J37" s="22"/>
      <c r="K37" s="22">
        <v>220197759</v>
      </c>
      <c r="L37" s="22">
        <v>-58006488</v>
      </c>
      <c r="M37" s="22">
        <v>-408212</v>
      </c>
      <c r="N37" s="22">
        <v>-765602</v>
      </c>
      <c r="O37" s="22">
        <v>-431693925</v>
      </c>
      <c r="P37" s="22">
        <v>-411017</v>
      </c>
      <c r="Q37" s="22">
        <v>-192140115</v>
      </c>
    </row>
    <row r="38" spans="1:18" x14ac:dyDescent="0.2">
      <c r="A38" s="117" t="s">
        <v>183</v>
      </c>
      <c r="B38" s="23"/>
      <c r="I38" s="23"/>
      <c r="J38" s="23"/>
      <c r="K38" s="23"/>
      <c r="L38" s="23"/>
      <c r="M38" s="23"/>
      <c r="N38" s="23"/>
      <c r="O38" s="23"/>
      <c r="P38" s="23"/>
      <c r="Q38" s="23"/>
    </row>
    <row r="40" spans="1:18" s="20" customFormat="1" ht="20.45" customHeight="1" x14ac:dyDescent="0.2">
      <c r="A40" s="144" t="s">
        <v>184</v>
      </c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</row>
    <row r="41" spans="1:18" s="20" customFormat="1" ht="16.5" customHeight="1" x14ac:dyDescent="0.2">
      <c r="A41" s="26" t="s">
        <v>185</v>
      </c>
      <c r="B41" s="1"/>
    </row>
    <row r="42" spans="1:18" s="21" customFormat="1" ht="23.25" customHeight="1" x14ac:dyDescent="0.2">
      <c r="A42" s="133" t="s">
        <v>166</v>
      </c>
      <c r="B42" s="134"/>
      <c r="C42" s="150" t="s">
        <v>167</v>
      </c>
      <c r="D42" s="151"/>
      <c r="E42" s="150" t="s">
        <v>168</v>
      </c>
      <c r="F42" s="151"/>
      <c r="G42" s="152" t="s">
        <v>169</v>
      </c>
      <c r="H42" s="153"/>
      <c r="I42" s="154"/>
      <c r="J42" s="150" t="s">
        <v>170</v>
      </c>
      <c r="K42" s="155"/>
    </row>
    <row r="43" spans="1:18" s="21" customFormat="1" ht="33.75" customHeight="1" x14ac:dyDescent="0.2">
      <c r="A43" s="135"/>
      <c r="B43" s="136"/>
      <c r="C43" s="109" t="s">
        <v>47</v>
      </c>
      <c r="D43" s="109" t="s">
        <v>171</v>
      </c>
      <c r="E43" s="109" t="s">
        <v>172</v>
      </c>
      <c r="F43" s="109" t="s">
        <v>171</v>
      </c>
      <c r="G43" s="109" t="s">
        <v>173</v>
      </c>
      <c r="H43" s="109" t="s">
        <v>174</v>
      </c>
      <c r="I43" s="109" t="s">
        <v>171</v>
      </c>
      <c r="J43" s="109" t="s">
        <v>47</v>
      </c>
      <c r="K43" s="110" t="s">
        <v>171</v>
      </c>
    </row>
    <row r="44" spans="1:18" s="21" customFormat="1" ht="37.5" customHeight="1" x14ac:dyDescent="0.2">
      <c r="A44" s="135"/>
      <c r="B44" s="136"/>
      <c r="C44" s="156" t="s">
        <v>20</v>
      </c>
      <c r="D44" s="156" t="s">
        <v>21</v>
      </c>
      <c r="E44" s="156" t="s">
        <v>22</v>
      </c>
      <c r="F44" s="156" t="s">
        <v>21</v>
      </c>
      <c r="G44" s="156" t="s">
        <v>23</v>
      </c>
      <c r="H44" s="156" t="s">
        <v>20</v>
      </c>
      <c r="I44" s="156" t="s">
        <v>21</v>
      </c>
      <c r="J44" s="156" t="s">
        <v>20</v>
      </c>
      <c r="K44" s="158" t="s">
        <v>21</v>
      </c>
    </row>
    <row r="45" spans="1:18" s="21" customFormat="1" ht="23.25" customHeight="1" x14ac:dyDescent="0.2">
      <c r="A45" s="137"/>
      <c r="B45" s="138"/>
      <c r="C45" s="157"/>
      <c r="D45" s="157"/>
      <c r="E45" s="157"/>
      <c r="F45" s="157"/>
      <c r="G45" s="157"/>
      <c r="H45" s="157"/>
      <c r="I45" s="157"/>
      <c r="J45" s="157"/>
      <c r="K45" s="159"/>
    </row>
    <row r="46" spans="1:18" s="6" customFormat="1" x14ac:dyDescent="0.2">
      <c r="A46" s="55" t="s">
        <v>67</v>
      </c>
      <c r="B46" s="56" t="s">
        <v>24</v>
      </c>
      <c r="C46" s="16">
        <v>19</v>
      </c>
      <c r="D46" s="16">
        <v>12000</v>
      </c>
      <c r="E46" s="16">
        <v>727</v>
      </c>
      <c r="F46" s="16">
        <v>14771130</v>
      </c>
      <c r="G46" s="16">
        <v>0</v>
      </c>
      <c r="H46" s="16">
        <v>0</v>
      </c>
      <c r="I46" s="16">
        <v>0</v>
      </c>
      <c r="J46" s="16">
        <v>130890</v>
      </c>
      <c r="K46" s="16">
        <v>51804490</v>
      </c>
      <c r="L46" s="10"/>
      <c r="M46" s="10"/>
      <c r="N46" s="10"/>
      <c r="O46" s="10"/>
      <c r="P46" s="10"/>
      <c r="Q46" s="10"/>
    </row>
    <row r="47" spans="1:18" s="6" customFormat="1" x14ac:dyDescent="0.2">
      <c r="A47" s="11" t="s">
        <v>175</v>
      </c>
      <c r="B47" s="57" t="s">
        <v>85</v>
      </c>
      <c r="C47" s="17">
        <v>0</v>
      </c>
      <c r="D47" s="17">
        <v>0</v>
      </c>
      <c r="E47" s="17">
        <v>160</v>
      </c>
      <c r="F47" s="17">
        <v>3546000</v>
      </c>
      <c r="G47" s="17">
        <v>0</v>
      </c>
      <c r="H47" s="17">
        <v>0</v>
      </c>
      <c r="I47" s="17">
        <v>0</v>
      </c>
      <c r="J47" s="17">
        <v>28</v>
      </c>
      <c r="K47" s="17">
        <v>511200</v>
      </c>
      <c r="L47" s="10"/>
      <c r="M47" s="10"/>
      <c r="N47" s="10"/>
      <c r="O47" s="10"/>
      <c r="P47" s="10"/>
      <c r="Q47" s="10"/>
    </row>
    <row r="48" spans="1:18" s="6" customFormat="1" x14ac:dyDescent="0.2">
      <c r="A48" s="11" t="s">
        <v>176</v>
      </c>
      <c r="B48" s="57" t="s">
        <v>87</v>
      </c>
      <c r="C48" s="17">
        <v>0</v>
      </c>
      <c r="D48" s="17">
        <v>0</v>
      </c>
      <c r="E48" s="17">
        <v>127</v>
      </c>
      <c r="F48" s="17">
        <v>2873000</v>
      </c>
      <c r="G48" s="17">
        <v>0</v>
      </c>
      <c r="H48" s="17">
        <v>0</v>
      </c>
      <c r="I48" s="17">
        <v>0</v>
      </c>
      <c r="J48" s="17">
        <v>81</v>
      </c>
      <c r="K48" s="17">
        <v>108200</v>
      </c>
      <c r="L48" s="10"/>
      <c r="M48" s="10"/>
      <c r="N48" s="10"/>
      <c r="O48" s="10"/>
      <c r="P48" s="10"/>
      <c r="Q48" s="10"/>
    </row>
    <row r="49" spans="1:17" s="6" customFormat="1" x14ac:dyDescent="0.2">
      <c r="A49" s="11" t="s">
        <v>177</v>
      </c>
      <c r="B49" s="57" t="s">
        <v>88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14</v>
      </c>
      <c r="K49" s="17">
        <v>70000</v>
      </c>
      <c r="L49" s="10"/>
      <c r="M49" s="10"/>
      <c r="N49" s="10"/>
      <c r="O49" s="10"/>
      <c r="P49" s="10"/>
      <c r="Q49" s="10"/>
    </row>
    <row r="50" spans="1:17" s="6" customFormat="1" x14ac:dyDescent="0.2">
      <c r="A50" s="11" t="s">
        <v>178</v>
      </c>
      <c r="B50" s="57" t="s">
        <v>89</v>
      </c>
      <c r="C50" s="17">
        <v>19</v>
      </c>
      <c r="D50" s="17">
        <v>12000</v>
      </c>
      <c r="E50" s="17">
        <v>111</v>
      </c>
      <c r="F50" s="17">
        <v>3241300</v>
      </c>
      <c r="G50" s="17">
        <v>0</v>
      </c>
      <c r="H50" s="17">
        <v>0</v>
      </c>
      <c r="I50" s="17">
        <v>0</v>
      </c>
      <c r="J50" s="17">
        <v>5070</v>
      </c>
      <c r="K50" s="17">
        <v>17157700</v>
      </c>
      <c r="L50" s="10"/>
      <c r="M50" s="10"/>
      <c r="N50" s="10"/>
      <c r="O50" s="10"/>
      <c r="P50" s="10"/>
      <c r="Q50" s="10"/>
    </row>
    <row r="51" spans="1:17" s="6" customFormat="1" x14ac:dyDescent="0.2">
      <c r="A51" s="11" t="s">
        <v>179</v>
      </c>
      <c r="B51" s="57" t="s">
        <v>94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2</v>
      </c>
      <c r="K51" s="17">
        <v>14000</v>
      </c>
      <c r="L51" s="10"/>
      <c r="M51" s="10"/>
      <c r="N51" s="10"/>
      <c r="O51" s="10"/>
      <c r="P51" s="10"/>
      <c r="Q51" s="10"/>
    </row>
    <row r="52" spans="1:17" s="6" customFormat="1" x14ac:dyDescent="0.2">
      <c r="A52" s="11" t="s">
        <v>180</v>
      </c>
      <c r="B52" s="57" t="s">
        <v>95</v>
      </c>
      <c r="C52" s="17">
        <v>0</v>
      </c>
      <c r="D52" s="17">
        <v>0</v>
      </c>
      <c r="E52" s="17">
        <v>96</v>
      </c>
      <c r="F52" s="17">
        <v>960000</v>
      </c>
      <c r="G52" s="17">
        <v>0</v>
      </c>
      <c r="H52" s="17">
        <v>0</v>
      </c>
      <c r="I52" s="17">
        <v>0</v>
      </c>
      <c r="J52" s="17">
        <v>117977</v>
      </c>
      <c r="K52" s="17">
        <v>28867520</v>
      </c>
      <c r="L52" s="10"/>
      <c r="M52" s="10"/>
      <c r="N52" s="10"/>
      <c r="O52" s="10"/>
      <c r="P52" s="10"/>
      <c r="Q52" s="10"/>
    </row>
    <row r="53" spans="1:17" x14ac:dyDescent="0.2">
      <c r="A53" s="11" t="s">
        <v>51</v>
      </c>
      <c r="B53" s="57" t="s">
        <v>25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6</v>
      </c>
      <c r="K53" s="18">
        <v>30000</v>
      </c>
      <c r="L53" s="5"/>
      <c r="M53" s="5"/>
      <c r="N53" s="5"/>
      <c r="O53" s="5"/>
      <c r="P53" s="5"/>
      <c r="Q53" s="5"/>
    </row>
    <row r="54" spans="1:17" x14ac:dyDescent="0.2">
      <c r="A54" s="11" t="s">
        <v>52</v>
      </c>
      <c r="B54" s="57" t="s">
        <v>26</v>
      </c>
      <c r="C54" s="18">
        <v>0</v>
      </c>
      <c r="D54" s="18">
        <v>0</v>
      </c>
      <c r="E54" s="18">
        <v>14</v>
      </c>
      <c r="F54" s="18">
        <v>310000</v>
      </c>
      <c r="G54" s="18">
        <v>0</v>
      </c>
      <c r="H54" s="18">
        <v>0</v>
      </c>
      <c r="I54" s="18">
        <v>0</v>
      </c>
      <c r="J54" s="18">
        <v>20</v>
      </c>
      <c r="K54" s="18">
        <v>100968</v>
      </c>
      <c r="L54" s="5"/>
      <c r="M54" s="5"/>
      <c r="N54" s="5"/>
      <c r="O54" s="5"/>
      <c r="P54" s="5"/>
      <c r="Q54" s="5"/>
    </row>
    <row r="55" spans="1:17" x14ac:dyDescent="0.2">
      <c r="A55" s="11" t="s">
        <v>53</v>
      </c>
      <c r="B55" s="57" t="s">
        <v>27</v>
      </c>
      <c r="C55" s="18">
        <v>0</v>
      </c>
      <c r="D55" s="18">
        <v>0</v>
      </c>
      <c r="E55" s="18">
        <v>23</v>
      </c>
      <c r="F55" s="18">
        <v>280000</v>
      </c>
      <c r="G55" s="18">
        <v>0</v>
      </c>
      <c r="H55" s="18">
        <v>0</v>
      </c>
      <c r="I55" s="18">
        <v>0</v>
      </c>
      <c r="J55" s="18">
        <v>684</v>
      </c>
      <c r="K55" s="18">
        <v>1036500</v>
      </c>
      <c r="L55" s="5"/>
      <c r="M55" s="5"/>
      <c r="N55" s="5"/>
      <c r="O55" s="5"/>
      <c r="P55" s="5"/>
      <c r="Q55" s="5"/>
    </row>
    <row r="56" spans="1:17" x14ac:dyDescent="0.2">
      <c r="A56" s="11" t="s">
        <v>54</v>
      </c>
      <c r="B56" s="57" t="s">
        <v>28</v>
      </c>
      <c r="C56" s="18">
        <v>0</v>
      </c>
      <c r="D56" s="18">
        <v>0</v>
      </c>
      <c r="E56" s="18">
        <v>39</v>
      </c>
      <c r="F56" s="18">
        <v>585000</v>
      </c>
      <c r="G56" s="18">
        <v>0</v>
      </c>
      <c r="H56" s="18">
        <v>0</v>
      </c>
      <c r="I56" s="18">
        <v>0</v>
      </c>
      <c r="J56" s="18">
        <v>389</v>
      </c>
      <c r="K56" s="18">
        <v>834000</v>
      </c>
      <c r="L56" s="5"/>
      <c r="M56" s="5"/>
      <c r="N56" s="5"/>
      <c r="O56" s="5"/>
      <c r="P56" s="5"/>
      <c r="Q56" s="5"/>
    </row>
    <row r="57" spans="1:17" x14ac:dyDescent="0.2">
      <c r="A57" s="11" t="s">
        <v>55</v>
      </c>
      <c r="B57" s="57" t="s">
        <v>29</v>
      </c>
      <c r="C57" s="18">
        <v>0</v>
      </c>
      <c r="D57" s="18">
        <v>0</v>
      </c>
      <c r="E57" s="18">
        <v>36</v>
      </c>
      <c r="F57" s="18">
        <v>1193830</v>
      </c>
      <c r="G57" s="18">
        <v>0</v>
      </c>
      <c r="H57" s="18">
        <v>0</v>
      </c>
      <c r="I57" s="18">
        <v>0</v>
      </c>
      <c r="J57" s="18">
        <v>6518</v>
      </c>
      <c r="K57" s="18">
        <v>2493602</v>
      </c>
      <c r="L57" s="5"/>
      <c r="M57" s="5"/>
      <c r="N57" s="5"/>
      <c r="O57" s="5"/>
      <c r="P57" s="5"/>
      <c r="Q57" s="5"/>
    </row>
    <row r="58" spans="1:17" x14ac:dyDescent="0.2">
      <c r="A58" s="11" t="s">
        <v>56</v>
      </c>
      <c r="B58" s="57" t="s">
        <v>30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5"/>
      <c r="M58" s="5"/>
      <c r="N58" s="5"/>
      <c r="O58" s="5"/>
      <c r="P58" s="5"/>
      <c r="Q58" s="5"/>
    </row>
    <row r="59" spans="1:17" x14ac:dyDescent="0.2">
      <c r="A59" s="11" t="s">
        <v>57</v>
      </c>
      <c r="B59" s="57" t="s">
        <v>31</v>
      </c>
      <c r="C59" s="18">
        <v>0</v>
      </c>
      <c r="D59" s="18">
        <v>0</v>
      </c>
      <c r="E59" s="18">
        <v>23</v>
      </c>
      <c r="F59" s="18">
        <v>238000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5"/>
      <c r="M59" s="5"/>
      <c r="N59" s="5"/>
      <c r="O59" s="5"/>
      <c r="P59" s="5"/>
      <c r="Q59" s="5"/>
    </row>
    <row r="60" spans="1:17" x14ac:dyDescent="0.2">
      <c r="A60" s="11" t="s">
        <v>58</v>
      </c>
      <c r="B60" s="57" t="s">
        <v>32</v>
      </c>
      <c r="C60" s="18">
        <v>0</v>
      </c>
      <c r="D60" s="18">
        <v>0</v>
      </c>
      <c r="E60" s="18">
        <v>30</v>
      </c>
      <c r="F60" s="18">
        <v>160000</v>
      </c>
      <c r="G60" s="18">
        <v>0</v>
      </c>
      <c r="H60" s="18">
        <v>0</v>
      </c>
      <c r="I60" s="18">
        <v>0</v>
      </c>
      <c r="J60" s="18">
        <v>11</v>
      </c>
      <c r="K60" s="18">
        <v>75000</v>
      </c>
      <c r="L60" s="5"/>
      <c r="M60" s="5"/>
      <c r="N60" s="5"/>
      <c r="O60" s="5"/>
      <c r="P60" s="5"/>
      <c r="Q60" s="5"/>
    </row>
    <row r="61" spans="1:17" x14ac:dyDescent="0.2">
      <c r="A61" s="11" t="s">
        <v>59</v>
      </c>
      <c r="B61" s="57" t="s">
        <v>33</v>
      </c>
      <c r="C61" s="18">
        <v>0</v>
      </c>
      <c r="D61" s="18">
        <v>0</v>
      </c>
      <c r="E61" s="18">
        <v>11</v>
      </c>
      <c r="F61" s="18">
        <v>248000</v>
      </c>
      <c r="G61" s="18">
        <v>0</v>
      </c>
      <c r="H61" s="18">
        <v>0</v>
      </c>
      <c r="I61" s="18">
        <v>0</v>
      </c>
      <c r="J61" s="18">
        <v>59</v>
      </c>
      <c r="K61" s="18">
        <v>331400</v>
      </c>
      <c r="L61" s="5"/>
      <c r="M61" s="5"/>
      <c r="N61" s="5"/>
      <c r="O61" s="5"/>
      <c r="P61" s="5"/>
      <c r="Q61" s="5"/>
    </row>
    <row r="62" spans="1:17" x14ac:dyDescent="0.2">
      <c r="A62" s="11" t="s">
        <v>60</v>
      </c>
      <c r="B62" s="57" t="s">
        <v>34</v>
      </c>
      <c r="C62" s="18">
        <v>0</v>
      </c>
      <c r="D62" s="18">
        <v>0</v>
      </c>
      <c r="E62" s="18">
        <v>26</v>
      </c>
      <c r="F62" s="18">
        <v>480000</v>
      </c>
      <c r="G62" s="18">
        <v>0</v>
      </c>
      <c r="H62" s="18">
        <v>0</v>
      </c>
      <c r="I62" s="18">
        <v>0</v>
      </c>
      <c r="J62" s="18">
        <v>26</v>
      </c>
      <c r="K62" s="18">
        <v>103800</v>
      </c>
      <c r="L62" s="5"/>
      <c r="M62" s="5"/>
      <c r="N62" s="5"/>
      <c r="O62" s="5"/>
      <c r="P62" s="5"/>
      <c r="Q62" s="5"/>
    </row>
    <row r="63" spans="1:17" x14ac:dyDescent="0.2">
      <c r="A63" s="11" t="s">
        <v>61</v>
      </c>
      <c r="B63" s="57" t="s">
        <v>35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5"/>
      <c r="M63" s="5"/>
      <c r="N63" s="5"/>
      <c r="O63" s="5"/>
      <c r="P63" s="5"/>
      <c r="Q63" s="5"/>
    </row>
    <row r="64" spans="1:17" x14ac:dyDescent="0.2">
      <c r="A64" s="11" t="s">
        <v>62</v>
      </c>
      <c r="B64" s="57" t="s">
        <v>36</v>
      </c>
      <c r="C64" s="18">
        <v>0</v>
      </c>
      <c r="D64" s="18">
        <v>0</v>
      </c>
      <c r="E64" s="18">
        <v>9</v>
      </c>
      <c r="F64" s="18">
        <v>225000</v>
      </c>
      <c r="G64" s="18">
        <v>0</v>
      </c>
      <c r="H64" s="18">
        <v>0</v>
      </c>
      <c r="I64" s="18">
        <v>0</v>
      </c>
      <c r="J64" s="18">
        <v>3</v>
      </c>
      <c r="K64" s="18">
        <v>30600</v>
      </c>
      <c r="L64" s="5"/>
      <c r="M64" s="5"/>
      <c r="N64" s="5"/>
      <c r="O64" s="5"/>
      <c r="P64" s="5"/>
      <c r="Q64" s="5"/>
    </row>
    <row r="65" spans="1:18" x14ac:dyDescent="0.2">
      <c r="A65" s="11" t="s">
        <v>63</v>
      </c>
      <c r="B65" s="57" t="s">
        <v>37</v>
      </c>
      <c r="C65" s="18">
        <v>0</v>
      </c>
      <c r="D65" s="18">
        <v>0</v>
      </c>
      <c r="E65" s="18">
        <v>12</v>
      </c>
      <c r="F65" s="18">
        <v>360000</v>
      </c>
      <c r="G65" s="18">
        <v>0</v>
      </c>
      <c r="H65" s="18">
        <v>0</v>
      </c>
      <c r="I65" s="18">
        <v>0</v>
      </c>
      <c r="J65" s="18">
        <v>2</v>
      </c>
      <c r="K65" s="18">
        <v>40000</v>
      </c>
      <c r="L65" s="5"/>
      <c r="M65" s="5"/>
      <c r="N65" s="5"/>
      <c r="O65" s="5"/>
      <c r="P65" s="5"/>
      <c r="Q65" s="5"/>
    </row>
    <row r="66" spans="1:18" x14ac:dyDescent="0.2">
      <c r="A66" s="11" t="s">
        <v>64</v>
      </c>
      <c r="B66" s="57" t="s">
        <v>38</v>
      </c>
      <c r="C66" s="18">
        <v>0</v>
      </c>
      <c r="D66" s="18">
        <v>0</v>
      </c>
      <c r="E66" s="18">
        <v>10</v>
      </c>
      <c r="F66" s="18">
        <v>71000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5"/>
      <c r="M66" s="5"/>
      <c r="N66" s="5"/>
      <c r="O66" s="5"/>
      <c r="P66" s="5"/>
      <c r="Q66" s="5"/>
    </row>
    <row r="67" spans="1:18" x14ac:dyDescent="0.2">
      <c r="A67" s="11" t="s">
        <v>65</v>
      </c>
      <c r="B67" s="57" t="s">
        <v>39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5"/>
      <c r="M67" s="5"/>
      <c r="N67" s="5"/>
      <c r="O67" s="5"/>
      <c r="P67" s="5"/>
      <c r="Q67" s="5"/>
    </row>
    <row r="68" spans="1:18" x14ac:dyDescent="0.2">
      <c r="A68" s="12" t="s">
        <v>66</v>
      </c>
      <c r="B68" s="58" t="s">
        <v>40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5"/>
      <c r="M68" s="5"/>
      <c r="N68" s="5"/>
      <c r="O68" s="5"/>
      <c r="P68" s="5"/>
      <c r="Q68" s="5"/>
    </row>
    <row r="69" spans="1:18" x14ac:dyDescent="0.2">
      <c r="A69" s="59" t="s">
        <v>181</v>
      </c>
      <c r="B69" s="59"/>
      <c r="I69" s="59"/>
      <c r="J69" s="59"/>
      <c r="K69" s="59"/>
      <c r="L69" s="117"/>
      <c r="M69" s="117"/>
      <c r="N69" s="117"/>
      <c r="O69" s="117"/>
      <c r="P69" s="25"/>
      <c r="Q69" s="22"/>
    </row>
    <row r="70" spans="1:18" x14ac:dyDescent="0.2">
      <c r="A70" t="s">
        <v>41</v>
      </c>
      <c r="B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8" ht="12" hidden="1" customHeight="1" x14ac:dyDescent="0.2">
      <c r="A71" t="s">
        <v>186</v>
      </c>
      <c r="B71" s="22" t="e">
        <f>#REF!-SUM(#REF!)-#REF!</f>
        <v>#REF!</v>
      </c>
      <c r="C71" s="22" t="e">
        <f>C46-SUM(C47:C52)-#REF!</f>
        <v>#REF!</v>
      </c>
      <c r="D71" s="22" t="e">
        <f>D46-SUM(D47:D52)-#REF!</f>
        <v>#REF!</v>
      </c>
      <c r="E71" s="22" t="e">
        <f>E46-SUM(E47:E52)-#REF!</f>
        <v>#REF!</v>
      </c>
      <c r="F71" s="22"/>
      <c r="G71" s="22"/>
      <c r="H71" s="22"/>
      <c r="I71" s="22" t="e">
        <f>I46-SUM(I47:I52)-#REF!</f>
        <v>#REF!</v>
      </c>
      <c r="J71" s="22" t="e">
        <f>J46-SUM(J47:J52)-#REF!</f>
        <v>#REF!</v>
      </c>
      <c r="K71" s="22" t="e">
        <f>K46-SUM(K47:K52)-#REF!</f>
        <v>#REF!</v>
      </c>
      <c r="L71" s="22" t="e">
        <f>L46-SUM(L47:L52)-#REF!</f>
        <v>#REF!</v>
      </c>
      <c r="M71" s="22" t="e">
        <f>M46-SUM(M47:M52)-#REF!</f>
        <v>#REF!</v>
      </c>
      <c r="N71" s="22" t="e">
        <f>N46-SUM(N47:N52)-#REF!</f>
        <v>#REF!</v>
      </c>
      <c r="O71" s="22" t="e">
        <f>O46-SUM(O47:O52)-#REF!</f>
        <v>#REF!</v>
      </c>
      <c r="P71" s="22" t="e">
        <f>P46-SUM(P47:P52)-#REF!</f>
        <v>#REF!</v>
      </c>
      <c r="Q71" s="22" t="e">
        <f>Q46-SUM(Q47:Q52)-#REF!</f>
        <v>#REF!</v>
      </c>
    </row>
    <row r="72" spans="1:18" ht="12" hidden="1" customHeight="1" x14ac:dyDescent="0.2">
      <c r="A72" t="s">
        <v>187</v>
      </c>
      <c r="B72" s="22" t="e">
        <f>#REF!-SUM(#REF!)</f>
        <v>#REF!</v>
      </c>
      <c r="C72" s="22">
        <f>C52-SUM(C53:C66)</f>
        <v>0</v>
      </c>
      <c r="D72" s="22">
        <f>D52-SUM(D53:D66)</f>
        <v>0</v>
      </c>
      <c r="E72" s="22">
        <f>E52-SUM(E53:E66)</f>
        <v>-137</v>
      </c>
      <c r="F72" s="22"/>
      <c r="G72" s="22"/>
      <c r="H72" s="22"/>
      <c r="I72" s="22">
        <f t="shared" ref="I72:Q72" si="24">I52-SUM(I53:I66)</f>
        <v>0</v>
      </c>
      <c r="J72" s="22">
        <f t="shared" si="24"/>
        <v>110259</v>
      </c>
      <c r="K72" s="22">
        <f t="shared" si="24"/>
        <v>23791650</v>
      </c>
      <c r="L72" s="22">
        <f t="shared" si="24"/>
        <v>0</v>
      </c>
      <c r="M72" s="22">
        <f t="shared" si="24"/>
        <v>0</v>
      </c>
      <c r="N72" s="22">
        <f t="shared" si="24"/>
        <v>0</v>
      </c>
      <c r="O72" s="22">
        <f t="shared" si="24"/>
        <v>0</v>
      </c>
      <c r="P72" s="22">
        <f t="shared" si="24"/>
        <v>0</v>
      </c>
      <c r="Q72" s="22">
        <f t="shared" si="24"/>
        <v>0</v>
      </c>
    </row>
    <row r="73" spans="1:18" ht="12" hidden="1" customHeight="1" x14ac:dyDescent="0.2">
      <c r="A73" t="s">
        <v>188</v>
      </c>
      <c r="B73" s="22" t="e">
        <f>#REF!-#REF!-#REF!</f>
        <v>#REF!</v>
      </c>
      <c r="C73" s="22" t="e">
        <f>#REF!-C67-C68</f>
        <v>#REF!</v>
      </c>
      <c r="D73" s="22" t="e">
        <f>#REF!-D67-D68</f>
        <v>#REF!</v>
      </c>
      <c r="E73" s="22" t="e">
        <f>#REF!-E67-E68</f>
        <v>#REF!</v>
      </c>
      <c r="F73" s="22"/>
      <c r="G73" s="22"/>
      <c r="H73" s="22"/>
      <c r="I73" s="22" t="e">
        <f>#REF!-I67-I68</f>
        <v>#REF!</v>
      </c>
      <c r="J73" s="22" t="e">
        <f>#REF!-J67-J68</f>
        <v>#REF!</v>
      </c>
      <c r="K73" s="22" t="e">
        <f>#REF!-K67-K68</f>
        <v>#REF!</v>
      </c>
      <c r="L73" s="22" t="e">
        <f>#REF!-L67-L68</f>
        <v>#REF!</v>
      </c>
      <c r="M73" s="22" t="e">
        <f>#REF!-M67-M68</f>
        <v>#REF!</v>
      </c>
      <c r="N73" s="22" t="e">
        <f>#REF!-N67-N68</f>
        <v>#REF!</v>
      </c>
      <c r="O73" s="22" t="e">
        <f>#REF!-O67-O68</f>
        <v>#REF!</v>
      </c>
      <c r="P73" s="22" t="e">
        <f>#REF!-P67-P68</f>
        <v>#REF!</v>
      </c>
      <c r="Q73" s="22" t="e">
        <f>#REF!-Q67-Q68</f>
        <v>#REF!</v>
      </c>
    </row>
    <row r="74" spans="1:18" ht="12" hidden="1" customHeight="1" x14ac:dyDescent="0.2">
      <c r="A74" t="s">
        <v>189</v>
      </c>
      <c r="B74" s="22" t="e">
        <v>#REF!</v>
      </c>
      <c r="C74" s="23">
        <v>-206</v>
      </c>
      <c r="I74" s="24">
        <v>-38</v>
      </c>
      <c r="J74" s="24">
        <v>2890</v>
      </c>
      <c r="K74" s="22">
        <v>51803833</v>
      </c>
      <c r="L74" s="22">
        <v>-14244100</v>
      </c>
      <c r="M74" s="22">
        <v>0</v>
      </c>
      <c r="N74" s="22">
        <v>0</v>
      </c>
      <c r="O74" s="22">
        <v>0</v>
      </c>
      <c r="P74" s="22">
        <v>-86249</v>
      </c>
      <c r="Q74" s="22">
        <v>-43480759</v>
      </c>
    </row>
    <row r="75" spans="1:18" x14ac:dyDescent="0.2">
      <c r="A75" s="117" t="s">
        <v>183</v>
      </c>
      <c r="B75" s="23"/>
      <c r="I75" s="23"/>
      <c r="J75" s="23"/>
      <c r="K75" s="23"/>
      <c r="L75" s="23"/>
      <c r="M75" s="23"/>
      <c r="N75" s="23"/>
      <c r="O75" s="23"/>
      <c r="P75" s="23"/>
      <c r="Q75" s="23"/>
    </row>
    <row r="78" spans="1:18" s="20" customFormat="1" ht="20.45" customHeight="1" x14ac:dyDescent="0.2">
      <c r="A78" s="144" t="s">
        <v>184</v>
      </c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</row>
    <row r="79" spans="1:18" s="20" customFormat="1" ht="16.5" customHeight="1" x14ac:dyDescent="0.2">
      <c r="A79" s="26" t="s">
        <v>190</v>
      </c>
      <c r="B79" s="1"/>
    </row>
    <row r="80" spans="1:18" s="21" customFormat="1" ht="23.25" customHeight="1" x14ac:dyDescent="0.2">
      <c r="A80" s="133" t="s">
        <v>166</v>
      </c>
      <c r="B80" s="134"/>
      <c r="C80" s="150" t="s">
        <v>167</v>
      </c>
      <c r="D80" s="151"/>
      <c r="E80" s="150" t="s">
        <v>168</v>
      </c>
      <c r="F80" s="151"/>
      <c r="G80" s="152" t="s">
        <v>169</v>
      </c>
      <c r="H80" s="153"/>
      <c r="I80" s="154"/>
      <c r="J80" s="150" t="s">
        <v>170</v>
      </c>
      <c r="K80" s="155"/>
    </row>
    <row r="81" spans="1:17" s="21" customFormat="1" ht="33.75" customHeight="1" x14ac:dyDescent="0.2">
      <c r="A81" s="135"/>
      <c r="B81" s="136"/>
      <c r="C81" s="109" t="s">
        <v>47</v>
      </c>
      <c r="D81" s="109" t="s">
        <v>171</v>
      </c>
      <c r="E81" s="109" t="s">
        <v>172</v>
      </c>
      <c r="F81" s="109" t="s">
        <v>171</v>
      </c>
      <c r="G81" s="109" t="s">
        <v>173</v>
      </c>
      <c r="H81" s="109" t="s">
        <v>174</v>
      </c>
      <c r="I81" s="109" t="s">
        <v>171</v>
      </c>
      <c r="J81" s="109" t="s">
        <v>47</v>
      </c>
      <c r="K81" s="110" t="s">
        <v>171</v>
      </c>
    </row>
    <row r="82" spans="1:17" s="21" customFormat="1" ht="37.5" customHeight="1" x14ac:dyDescent="0.2">
      <c r="A82" s="135"/>
      <c r="B82" s="136"/>
      <c r="C82" s="156" t="s">
        <v>20</v>
      </c>
      <c r="D82" s="156" t="s">
        <v>21</v>
      </c>
      <c r="E82" s="156" t="s">
        <v>22</v>
      </c>
      <c r="F82" s="156" t="s">
        <v>21</v>
      </c>
      <c r="G82" s="156" t="s">
        <v>23</v>
      </c>
      <c r="H82" s="156" t="s">
        <v>20</v>
      </c>
      <c r="I82" s="156" t="s">
        <v>21</v>
      </c>
      <c r="J82" s="156" t="s">
        <v>20</v>
      </c>
      <c r="K82" s="158" t="s">
        <v>21</v>
      </c>
    </row>
    <row r="83" spans="1:17" s="21" customFormat="1" ht="23.25" customHeight="1" x14ac:dyDescent="0.2">
      <c r="A83" s="137"/>
      <c r="B83" s="138"/>
      <c r="C83" s="157"/>
      <c r="D83" s="157"/>
      <c r="E83" s="157"/>
      <c r="F83" s="157"/>
      <c r="G83" s="157"/>
      <c r="H83" s="157"/>
      <c r="I83" s="157"/>
      <c r="J83" s="157"/>
      <c r="K83" s="159"/>
    </row>
    <row r="84" spans="1:17" s="6" customFormat="1" x14ac:dyDescent="0.2">
      <c r="A84" s="55" t="s">
        <v>67</v>
      </c>
      <c r="B84" s="56" t="s">
        <v>24</v>
      </c>
      <c r="C84" s="16">
        <v>13967</v>
      </c>
      <c r="D84" s="16">
        <v>40618000</v>
      </c>
      <c r="E84" s="16">
        <v>746</v>
      </c>
      <c r="F84" s="16">
        <v>14352400</v>
      </c>
      <c r="G84" s="16">
        <v>244831</v>
      </c>
      <c r="H84" s="16">
        <v>400084</v>
      </c>
      <c r="I84" s="16">
        <v>389563436</v>
      </c>
      <c r="J84" s="16">
        <v>120146</v>
      </c>
      <c r="K84" s="16">
        <v>55826571</v>
      </c>
      <c r="L84" s="10"/>
      <c r="M84" s="10"/>
      <c r="N84" s="10"/>
      <c r="O84" s="10"/>
      <c r="P84" s="10"/>
      <c r="Q84" s="10"/>
    </row>
    <row r="85" spans="1:17" s="6" customFormat="1" x14ac:dyDescent="0.2">
      <c r="A85" s="11" t="s">
        <v>175</v>
      </c>
      <c r="B85" s="57" t="s">
        <v>85</v>
      </c>
      <c r="C85" s="17">
        <v>0</v>
      </c>
      <c r="D85" s="17">
        <v>0</v>
      </c>
      <c r="E85" s="17">
        <v>131</v>
      </c>
      <c r="F85" s="17">
        <v>2747000</v>
      </c>
      <c r="G85" s="17">
        <v>19233</v>
      </c>
      <c r="H85" s="17">
        <v>36514</v>
      </c>
      <c r="I85" s="17">
        <v>19448402</v>
      </c>
      <c r="J85" s="17">
        <v>24</v>
      </c>
      <c r="K85" s="17">
        <v>489600</v>
      </c>
      <c r="L85" s="10"/>
      <c r="M85" s="10"/>
      <c r="N85" s="10"/>
      <c r="O85" s="10"/>
      <c r="P85" s="10"/>
      <c r="Q85" s="10"/>
    </row>
    <row r="86" spans="1:17" s="6" customFormat="1" x14ac:dyDescent="0.2">
      <c r="A86" s="11" t="s">
        <v>176</v>
      </c>
      <c r="B86" s="57" t="s">
        <v>87</v>
      </c>
      <c r="C86" s="17">
        <v>0</v>
      </c>
      <c r="D86" s="17">
        <v>0</v>
      </c>
      <c r="E86" s="17">
        <v>153</v>
      </c>
      <c r="F86" s="17">
        <v>3311000</v>
      </c>
      <c r="G86" s="17">
        <v>27292</v>
      </c>
      <c r="H86" s="17">
        <v>27292</v>
      </c>
      <c r="I86" s="17">
        <v>79376842</v>
      </c>
      <c r="J86" s="17">
        <v>137</v>
      </c>
      <c r="K86" s="17">
        <v>502215</v>
      </c>
      <c r="L86" s="10"/>
      <c r="M86" s="10"/>
      <c r="N86" s="10"/>
      <c r="O86" s="10"/>
      <c r="P86" s="10"/>
      <c r="Q86" s="10"/>
    </row>
    <row r="87" spans="1:17" s="6" customFormat="1" x14ac:dyDescent="0.2">
      <c r="A87" s="11" t="s">
        <v>177</v>
      </c>
      <c r="B87" s="57" t="s">
        <v>88</v>
      </c>
      <c r="C87" s="17">
        <v>0</v>
      </c>
      <c r="D87" s="17">
        <v>0</v>
      </c>
      <c r="E87" s="17">
        <v>0</v>
      </c>
      <c r="F87" s="17">
        <v>0</v>
      </c>
      <c r="G87" s="17">
        <v>13043</v>
      </c>
      <c r="H87" s="17">
        <v>34677</v>
      </c>
      <c r="I87" s="17">
        <v>26086000</v>
      </c>
      <c r="J87" s="17">
        <v>9</v>
      </c>
      <c r="K87" s="17">
        <v>45000</v>
      </c>
      <c r="L87" s="10"/>
      <c r="M87" s="10"/>
      <c r="N87" s="10"/>
      <c r="O87" s="10"/>
      <c r="P87" s="10"/>
      <c r="Q87" s="10"/>
    </row>
    <row r="88" spans="1:17" s="6" customFormat="1" x14ac:dyDescent="0.2">
      <c r="A88" s="11" t="s">
        <v>178</v>
      </c>
      <c r="B88" s="57" t="s">
        <v>89</v>
      </c>
      <c r="C88" s="17">
        <v>13967</v>
      </c>
      <c r="D88" s="17">
        <v>40618000</v>
      </c>
      <c r="E88" s="17">
        <v>105</v>
      </c>
      <c r="F88" s="17">
        <v>3115000</v>
      </c>
      <c r="G88" s="17">
        <v>30624</v>
      </c>
      <c r="H88" s="17">
        <v>30624</v>
      </c>
      <c r="I88" s="17">
        <v>61153000</v>
      </c>
      <c r="J88" s="17">
        <v>6062</v>
      </c>
      <c r="K88" s="17">
        <v>20249400</v>
      </c>
      <c r="L88" s="10"/>
      <c r="M88" s="10"/>
      <c r="N88" s="10"/>
      <c r="O88" s="10"/>
      <c r="P88" s="10"/>
      <c r="Q88" s="10"/>
    </row>
    <row r="89" spans="1:17" s="6" customFormat="1" x14ac:dyDescent="0.2">
      <c r="A89" s="11" t="s">
        <v>179</v>
      </c>
      <c r="B89" s="57" t="s">
        <v>94</v>
      </c>
      <c r="C89" s="17">
        <v>0</v>
      </c>
      <c r="D89" s="17">
        <v>0</v>
      </c>
      <c r="E89" s="17">
        <v>0</v>
      </c>
      <c r="F89" s="17">
        <v>0</v>
      </c>
      <c r="G89" s="17">
        <v>83720</v>
      </c>
      <c r="H89" s="17">
        <v>190067</v>
      </c>
      <c r="I89" s="17">
        <v>65272911</v>
      </c>
      <c r="J89" s="17">
        <v>8</v>
      </c>
      <c r="K89" s="17">
        <v>56000</v>
      </c>
      <c r="L89" s="10"/>
      <c r="M89" s="10"/>
      <c r="N89" s="10"/>
      <c r="O89" s="10"/>
      <c r="P89" s="10"/>
      <c r="Q89" s="10"/>
    </row>
    <row r="90" spans="1:17" s="6" customFormat="1" x14ac:dyDescent="0.2">
      <c r="A90" s="11" t="s">
        <v>180</v>
      </c>
      <c r="B90" s="57" t="s">
        <v>95</v>
      </c>
      <c r="C90" s="17">
        <v>0</v>
      </c>
      <c r="D90" s="17">
        <v>0</v>
      </c>
      <c r="E90" s="17">
        <v>135</v>
      </c>
      <c r="F90" s="17">
        <v>1350000</v>
      </c>
      <c r="G90" s="17">
        <v>20992</v>
      </c>
      <c r="H90" s="17">
        <v>0</v>
      </c>
      <c r="I90" s="17">
        <v>55131000</v>
      </c>
      <c r="J90" s="17">
        <v>104815</v>
      </c>
      <c r="K90" s="17">
        <v>26233890</v>
      </c>
      <c r="L90" s="10"/>
      <c r="M90" s="10"/>
      <c r="N90" s="10"/>
      <c r="O90" s="10"/>
      <c r="P90" s="10"/>
      <c r="Q90" s="10"/>
    </row>
    <row r="91" spans="1:17" x14ac:dyDescent="0.2">
      <c r="A91" s="11" t="s">
        <v>51</v>
      </c>
      <c r="B91" s="57" t="s">
        <v>25</v>
      </c>
      <c r="C91" s="18">
        <v>0</v>
      </c>
      <c r="D91" s="18">
        <v>0</v>
      </c>
      <c r="E91" s="18">
        <v>0</v>
      </c>
      <c r="F91" s="18">
        <v>0</v>
      </c>
      <c r="G91" s="18">
        <v>2225</v>
      </c>
      <c r="H91" s="18">
        <v>2225</v>
      </c>
      <c r="I91" s="18">
        <v>2225000</v>
      </c>
      <c r="J91" s="18">
        <v>4</v>
      </c>
      <c r="K91" s="18">
        <v>20000</v>
      </c>
      <c r="L91" s="5"/>
      <c r="M91" s="5"/>
      <c r="N91" s="5"/>
      <c r="O91" s="5"/>
      <c r="P91" s="5"/>
      <c r="Q91" s="5"/>
    </row>
    <row r="92" spans="1:17" x14ac:dyDescent="0.2">
      <c r="A92" s="11" t="s">
        <v>52</v>
      </c>
      <c r="B92" s="57" t="s">
        <v>26</v>
      </c>
      <c r="C92" s="18">
        <v>0</v>
      </c>
      <c r="D92" s="18">
        <v>0</v>
      </c>
      <c r="E92" s="18">
        <v>2</v>
      </c>
      <c r="F92" s="18">
        <v>40000</v>
      </c>
      <c r="G92" s="18">
        <v>2759</v>
      </c>
      <c r="H92" s="18">
        <v>2759</v>
      </c>
      <c r="I92" s="18">
        <v>4040000</v>
      </c>
      <c r="J92" s="18">
        <v>24</v>
      </c>
      <c r="K92" s="18">
        <v>172500</v>
      </c>
      <c r="L92" s="5"/>
      <c r="M92" s="5"/>
      <c r="N92" s="5"/>
      <c r="O92" s="5"/>
      <c r="P92" s="5"/>
      <c r="Q92" s="5"/>
    </row>
    <row r="93" spans="1:17" x14ac:dyDescent="0.2">
      <c r="A93" s="11" t="s">
        <v>53</v>
      </c>
      <c r="B93" s="57" t="s">
        <v>27</v>
      </c>
      <c r="C93" s="18">
        <v>0</v>
      </c>
      <c r="D93" s="18">
        <v>0</v>
      </c>
      <c r="E93" s="18">
        <v>23</v>
      </c>
      <c r="F93" s="18">
        <v>300000</v>
      </c>
      <c r="G93" s="18">
        <v>4536</v>
      </c>
      <c r="H93" s="18">
        <v>8692</v>
      </c>
      <c r="I93" s="18">
        <v>7495924</v>
      </c>
      <c r="J93" s="18">
        <v>871</v>
      </c>
      <c r="K93" s="18">
        <v>1317000</v>
      </c>
      <c r="L93" s="5"/>
      <c r="M93" s="5"/>
      <c r="N93" s="5"/>
      <c r="O93" s="5"/>
      <c r="P93" s="5"/>
      <c r="Q93" s="5"/>
    </row>
    <row r="94" spans="1:17" x14ac:dyDescent="0.2">
      <c r="A94" s="11" t="s">
        <v>54</v>
      </c>
      <c r="B94" s="57" t="s">
        <v>28</v>
      </c>
      <c r="C94" s="18">
        <v>0</v>
      </c>
      <c r="D94" s="18">
        <v>0</v>
      </c>
      <c r="E94" s="18">
        <v>33</v>
      </c>
      <c r="F94" s="18">
        <v>495000</v>
      </c>
      <c r="G94" s="18">
        <v>8915</v>
      </c>
      <c r="H94" s="18">
        <v>8915</v>
      </c>
      <c r="I94" s="18">
        <v>8915000</v>
      </c>
      <c r="J94" s="18">
        <v>598</v>
      </c>
      <c r="K94" s="18">
        <v>1280000</v>
      </c>
      <c r="L94" s="5"/>
      <c r="M94" s="5"/>
      <c r="N94" s="5"/>
      <c r="O94" s="5"/>
      <c r="P94" s="5"/>
      <c r="Q94" s="5"/>
    </row>
    <row r="95" spans="1:17" x14ac:dyDescent="0.2">
      <c r="A95" s="11" t="s">
        <v>55</v>
      </c>
      <c r="B95" s="57" t="s">
        <v>29</v>
      </c>
      <c r="C95" s="18">
        <v>0</v>
      </c>
      <c r="D95" s="18">
        <v>0</v>
      </c>
      <c r="E95" s="18">
        <v>48</v>
      </c>
      <c r="F95" s="18">
        <v>1437400</v>
      </c>
      <c r="G95" s="18">
        <v>1490</v>
      </c>
      <c r="H95" s="18">
        <v>1490</v>
      </c>
      <c r="I95" s="18">
        <v>1051500</v>
      </c>
      <c r="J95" s="18">
        <v>7252</v>
      </c>
      <c r="K95" s="18">
        <v>2767890</v>
      </c>
      <c r="L95" s="5"/>
      <c r="M95" s="5"/>
      <c r="N95" s="5"/>
      <c r="O95" s="5"/>
      <c r="P95" s="5"/>
      <c r="Q95" s="5"/>
    </row>
    <row r="96" spans="1:17" x14ac:dyDescent="0.2">
      <c r="A96" s="11" t="s">
        <v>56</v>
      </c>
      <c r="B96" s="57" t="s">
        <v>30</v>
      </c>
      <c r="C96" s="18">
        <v>0</v>
      </c>
      <c r="D96" s="18">
        <v>0</v>
      </c>
      <c r="E96" s="18">
        <v>0</v>
      </c>
      <c r="F96" s="18">
        <v>0</v>
      </c>
      <c r="G96" s="18">
        <v>2460</v>
      </c>
      <c r="H96" s="18">
        <v>5241</v>
      </c>
      <c r="I96" s="18">
        <v>995057</v>
      </c>
      <c r="J96" s="18">
        <v>0</v>
      </c>
      <c r="K96" s="18">
        <v>0</v>
      </c>
      <c r="L96" s="5"/>
      <c r="M96" s="5"/>
      <c r="N96" s="5"/>
      <c r="O96" s="5"/>
      <c r="P96" s="5"/>
      <c r="Q96" s="5"/>
    </row>
    <row r="97" spans="1:17" x14ac:dyDescent="0.2">
      <c r="A97" s="11" t="s">
        <v>57</v>
      </c>
      <c r="B97" s="57" t="s">
        <v>31</v>
      </c>
      <c r="C97" s="18">
        <v>0</v>
      </c>
      <c r="D97" s="18">
        <v>0</v>
      </c>
      <c r="E97" s="18">
        <v>27</v>
      </c>
      <c r="F97" s="18">
        <v>285000</v>
      </c>
      <c r="G97" s="18">
        <v>1526</v>
      </c>
      <c r="H97" s="18">
        <v>3429</v>
      </c>
      <c r="I97" s="18">
        <v>1526000</v>
      </c>
      <c r="J97" s="18">
        <v>1</v>
      </c>
      <c r="K97" s="18">
        <v>10200</v>
      </c>
      <c r="L97" s="5"/>
      <c r="M97" s="5"/>
      <c r="N97" s="5"/>
      <c r="O97" s="5"/>
      <c r="P97" s="5"/>
      <c r="Q97" s="5"/>
    </row>
    <row r="98" spans="1:17" x14ac:dyDescent="0.2">
      <c r="A98" s="11" t="s">
        <v>58</v>
      </c>
      <c r="B98" s="57" t="s">
        <v>32</v>
      </c>
      <c r="C98" s="18">
        <v>0</v>
      </c>
      <c r="D98" s="18">
        <v>0</v>
      </c>
      <c r="E98" s="18">
        <v>23</v>
      </c>
      <c r="F98" s="18">
        <v>121000</v>
      </c>
      <c r="G98" s="18">
        <v>7428</v>
      </c>
      <c r="H98" s="18">
        <v>15891</v>
      </c>
      <c r="I98" s="18">
        <v>10149400</v>
      </c>
      <c r="J98" s="18">
        <v>196</v>
      </c>
      <c r="K98" s="18">
        <v>1261776</v>
      </c>
      <c r="L98" s="5"/>
      <c r="M98" s="5"/>
      <c r="N98" s="5"/>
      <c r="O98" s="5"/>
      <c r="P98" s="5"/>
      <c r="Q98" s="5"/>
    </row>
    <row r="99" spans="1:17" x14ac:dyDescent="0.2">
      <c r="A99" s="11" t="s">
        <v>59</v>
      </c>
      <c r="B99" s="57" t="s">
        <v>33</v>
      </c>
      <c r="C99" s="18">
        <v>0</v>
      </c>
      <c r="D99" s="18">
        <v>0</v>
      </c>
      <c r="E99" s="18">
        <v>13</v>
      </c>
      <c r="F99" s="18">
        <v>65000</v>
      </c>
      <c r="G99" s="18">
        <v>0</v>
      </c>
      <c r="H99" s="18">
        <v>0</v>
      </c>
      <c r="I99" s="18">
        <v>0</v>
      </c>
      <c r="J99" s="18">
        <v>73</v>
      </c>
      <c r="K99" s="18">
        <v>1082300</v>
      </c>
      <c r="L99" s="5"/>
      <c r="M99" s="5"/>
      <c r="N99" s="5"/>
      <c r="O99" s="5"/>
      <c r="P99" s="5"/>
      <c r="Q99" s="5"/>
    </row>
    <row r="100" spans="1:17" x14ac:dyDescent="0.2">
      <c r="A100" s="11" t="s">
        <v>60</v>
      </c>
      <c r="B100" s="57" t="s">
        <v>34</v>
      </c>
      <c r="C100" s="18">
        <v>0</v>
      </c>
      <c r="D100" s="18">
        <v>0</v>
      </c>
      <c r="E100" s="18">
        <v>21</v>
      </c>
      <c r="F100" s="18">
        <v>400000</v>
      </c>
      <c r="G100" s="18">
        <v>5438</v>
      </c>
      <c r="H100" s="18">
        <v>5438</v>
      </c>
      <c r="I100" s="18">
        <v>4350800</v>
      </c>
      <c r="J100" s="18">
        <v>64</v>
      </c>
      <c r="K100" s="18">
        <v>233800</v>
      </c>
      <c r="L100" s="5"/>
      <c r="M100" s="5"/>
      <c r="N100" s="5"/>
      <c r="O100" s="5"/>
      <c r="P100" s="5"/>
      <c r="Q100" s="5"/>
    </row>
    <row r="101" spans="1:17" x14ac:dyDescent="0.2">
      <c r="A101" s="11" t="s">
        <v>61</v>
      </c>
      <c r="B101" s="57" t="s">
        <v>35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5"/>
      <c r="M101" s="5"/>
      <c r="N101" s="5"/>
      <c r="O101" s="5"/>
      <c r="P101" s="5"/>
      <c r="Q101" s="5"/>
    </row>
    <row r="102" spans="1:17" x14ac:dyDescent="0.2">
      <c r="A102" s="11" t="s">
        <v>62</v>
      </c>
      <c r="B102" s="57" t="s">
        <v>36</v>
      </c>
      <c r="C102" s="18">
        <v>0</v>
      </c>
      <c r="D102" s="18">
        <v>0</v>
      </c>
      <c r="E102" s="18">
        <v>19</v>
      </c>
      <c r="F102" s="18">
        <v>475000</v>
      </c>
      <c r="G102" s="18">
        <v>3419</v>
      </c>
      <c r="H102" s="18">
        <v>6397</v>
      </c>
      <c r="I102" s="18">
        <v>30588500</v>
      </c>
      <c r="J102" s="18">
        <v>5</v>
      </c>
      <c r="K102" s="18">
        <v>45000</v>
      </c>
      <c r="L102" s="5"/>
      <c r="M102" s="5"/>
      <c r="N102" s="5"/>
      <c r="O102" s="5"/>
      <c r="P102" s="5"/>
      <c r="Q102" s="5"/>
    </row>
    <row r="103" spans="1:17" x14ac:dyDescent="0.2">
      <c r="A103" s="11" t="s">
        <v>63</v>
      </c>
      <c r="B103" s="57" t="s">
        <v>37</v>
      </c>
      <c r="C103" s="18">
        <v>0</v>
      </c>
      <c r="D103" s="18">
        <v>0</v>
      </c>
      <c r="E103" s="18">
        <v>5</v>
      </c>
      <c r="F103" s="18">
        <v>150000</v>
      </c>
      <c r="G103" s="18">
        <v>1010</v>
      </c>
      <c r="H103" s="18">
        <v>3064</v>
      </c>
      <c r="I103" s="18">
        <v>615000</v>
      </c>
      <c r="J103" s="18">
        <v>3</v>
      </c>
      <c r="K103" s="18">
        <v>60000</v>
      </c>
      <c r="L103" s="5"/>
      <c r="M103" s="5"/>
      <c r="N103" s="5"/>
      <c r="O103" s="5"/>
      <c r="P103" s="5"/>
      <c r="Q103" s="5"/>
    </row>
    <row r="104" spans="1:17" x14ac:dyDescent="0.2">
      <c r="A104" s="11" t="s">
        <v>64</v>
      </c>
      <c r="B104" s="57" t="s">
        <v>38</v>
      </c>
      <c r="C104" s="18">
        <v>0</v>
      </c>
      <c r="D104" s="18">
        <v>0</v>
      </c>
      <c r="E104" s="18">
        <v>8</v>
      </c>
      <c r="F104" s="18">
        <v>61000</v>
      </c>
      <c r="G104" s="18">
        <v>8163</v>
      </c>
      <c r="H104" s="18">
        <v>16320</v>
      </c>
      <c r="I104" s="18">
        <v>9071100</v>
      </c>
      <c r="J104" s="18">
        <v>0</v>
      </c>
      <c r="K104" s="18">
        <v>0</v>
      </c>
      <c r="L104" s="5"/>
      <c r="M104" s="5"/>
      <c r="N104" s="5"/>
      <c r="O104" s="5"/>
      <c r="P104" s="5"/>
      <c r="Q104" s="5"/>
    </row>
    <row r="105" spans="1:17" x14ac:dyDescent="0.2">
      <c r="A105" s="11" t="s">
        <v>65</v>
      </c>
      <c r="B105" s="57" t="s">
        <v>39</v>
      </c>
      <c r="C105" s="18">
        <v>0</v>
      </c>
      <c r="D105" s="18">
        <v>0</v>
      </c>
      <c r="E105" s="18">
        <v>0</v>
      </c>
      <c r="F105" s="18">
        <v>0</v>
      </c>
      <c r="G105" s="18">
        <v>407</v>
      </c>
      <c r="H105" s="18">
        <v>898</v>
      </c>
      <c r="I105" s="18">
        <v>1646500</v>
      </c>
      <c r="J105" s="18">
        <v>0</v>
      </c>
      <c r="K105" s="18">
        <v>0</v>
      </c>
      <c r="L105" s="5"/>
      <c r="M105" s="5"/>
      <c r="N105" s="5"/>
      <c r="O105" s="5"/>
      <c r="P105" s="5"/>
      <c r="Q105" s="5"/>
    </row>
    <row r="106" spans="1:17" x14ac:dyDescent="0.2">
      <c r="A106" s="12" t="s">
        <v>66</v>
      </c>
      <c r="B106" s="58" t="s">
        <v>40</v>
      </c>
      <c r="C106" s="19">
        <v>0</v>
      </c>
      <c r="D106" s="19">
        <v>0</v>
      </c>
      <c r="E106" s="19">
        <v>0</v>
      </c>
      <c r="F106" s="19">
        <v>0</v>
      </c>
      <c r="G106" s="19">
        <v>151</v>
      </c>
      <c r="H106" s="19">
        <v>151</v>
      </c>
      <c r="I106" s="19">
        <v>425500</v>
      </c>
      <c r="J106" s="19">
        <v>0</v>
      </c>
      <c r="K106" s="19">
        <v>0</v>
      </c>
      <c r="L106" s="5"/>
      <c r="M106" s="5"/>
      <c r="N106" s="5"/>
      <c r="O106" s="5"/>
      <c r="P106" s="5"/>
      <c r="Q106" s="5"/>
    </row>
    <row r="107" spans="1:17" x14ac:dyDescent="0.2">
      <c r="A107" s="59" t="s">
        <v>181</v>
      </c>
      <c r="B107" s="59"/>
      <c r="I107" s="59"/>
      <c r="J107" s="59"/>
      <c r="K107" s="59"/>
      <c r="L107" s="117"/>
      <c r="M107" s="117"/>
      <c r="N107" s="117"/>
      <c r="O107" s="117"/>
      <c r="P107" s="22"/>
      <c r="Q107" s="22"/>
    </row>
    <row r="108" spans="1:17" x14ac:dyDescent="0.2">
      <c r="A108" t="s">
        <v>41</v>
      </c>
      <c r="B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ht="12" hidden="1" customHeight="1" x14ac:dyDescent="0.2">
      <c r="A109" t="s">
        <v>182</v>
      </c>
      <c r="B109" s="22" t="e">
        <f>#REF!-SUM(#REF!)-#REF!</f>
        <v>#REF!</v>
      </c>
      <c r="C109" s="22" t="e">
        <f>C84-SUM(C85:C90)-#REF!</f>
        <v>#REF!</v>
      </c>
      <c r="D109" s="22" t="e">
        <f>D84-SUM(D85:D90)-#REF!</f>
        <v>#REF!</v>
      </c>
      <c r="E109" s="22" t="e">
        <f>E84-SUM(E85:E90)-#REF!</f>
        <v>#REF!</v>
      </c>
      <c r="F109" s="22"/>
      <c r="G109" s="22"/>
      <c r="H109" s="22"/>
      <c r="I109" s="22" t="e">
        <f>I84-SUM(I85:I90)-#REF!</f>
        <v>#REF!</v>
      </c>
      <c r="J109" s="22" t="e">
        <f>J84-SUM(J85:J90)-#REF!</f>
        <v>#REF!</v>
      </c>
      <c r="K109" s="22" t="e">
        <f>K84-SUM(K85:K90)-#REF!</f>
        <v>#REF!</v>
      </c>
      <c r="L109" s="22" t="e">
        <f>L84-SUM(L85:L90)-#REF!</f>
        <v>#REF!</v>
      </c>
      <c r="M109" s="22" t="e">
        <f>M84-SUM(M85:M90)-#REF!</f>
        <v>#REF!</v>
      </c>
      <c r="N109" s="22" t="e">
        <f>N84-SUM(N85:N90)-#REF!</f>
        <v>#REF!</v>
      </c>
      <c r="O109" s="22" t="e">
        <f>O84-SUM(O85:O90)-#REF!</f>
        <v>#REF!</v>
      </c>
      <c r="P109" s="22" t="e">
        <f>P84-SUM(P85:P90)-#REF!</f>
        <v>#REF!</v>
      </c>
      <c r="Q109" s="22" t="e">
        <f>Q84-SUM(Q85:Q90)-#REF!</f>
        <v>#REF!</v>
      </c>
    </row>
    <row r="110" spans="1:17" ht="12" hidden="1" customHeight="1" x14ac:dyDescent="0.2">
      <c r="A110" t="s">
        <v>68</v>
      </c>
      <c r="B110" s="22" t="e">
        <f>#REF!-SUM(#REF!)</f>
        <v>#REF!</v>
      </c>
      <c r="C110" s="22">
        <f>C90-SUM(C91:C104)</f>
        <v>0</v>
      </c>
      <c r="D110" s="22">
        <f>D90-SUM(D91:D104)</f>
        <v>0</v>
      </c>
      <c r="E110" s="22">
        <f>E90-SUM(E91:E104)</f>
        <v>-87</v>
      </c>
      <c r="F110" s="22"/>
      <c r="G110" s="22"/>
      <c r="H110" s="22"/>
      <c r="I110" s="22">
        <f t="shared" ref="I110:Q110" si="25">I90-SUM(I91:I104)</f>
        <v>-25892281</v>
      </c>
      <c r="J110" s="22">
        <f t="shared" si="25"/>
        <v>95724</v>
      </c>
      <c r="K110" s="22">
        <f t="shared" si="25"/>
        <v>17983424</v>
      </c>
      <c r="L110" s="22">
        <f t="shared" si="25"/>
        <v>0</v>
      </c>
      <c r="M110" s="22">
        <f t="shared" si="25"/>
        <v>0</v>
      </c>
      <c r="N110" s="22">
        <f t="shared" si="25"/>
        <v>0</v>
      </c>
      <c r="O110" s="22">
        <f t="shared" si="25"/>
        <v>0</v>
      </c>
      <c r="P110" s="22">
        <f t="shared" si="25"/>
        <v>0</v>
      </c>
      <c r="Q110" s="22">
        <f t="shared" si="25"/>
        <v>0</v>
      </c>
    </row>
    <row r="111" spans="1:17" ht="12" hidden="1" customHeight="1" x14ac:dyDescent="0.2">
      <c r="A111" t="s">
        <v>69</v>
      </c>
      <c r="B111" s="22" t="e">
        <f>#REF!-#REF!-#REF!</f>
        <v>#REF!</v>
      </c>
      <c r="C111" s="22" t="e">
        <f>#REF!-C105-C106</f>
        <v>#REF!</v>
      </c>
      <c r="D111" s="22" t="e">
        <f>#REF!-D105-D106</f>
        <v>#REF!</v>
      </c>
      <c r="E111" s="22" t="e">
        <f>#REF!-E105-E106</f>
        <v>#REF!</v>
      </c>
      <c r="F111" s="22"/>
      <c r="G111" s="22"/>
      <c r="H111" s="22"/>
      <c r="I111" s="22" t="e">
        <f>#REF!-I105-I106</f>
        <v>#REF!</v>
      </c>
      <c r="J111" s="22" t="e">
        <f>#REF!-J105-J106</f>
        <v>#REF!</v>
      </c>
      <c r="K111" s="22" t="e">
        <f>#REF!-K105-K106</f>
        <v>#REF!</v>
      </c>
      <c r="L111" s="22" t="e">
        <f>#REF!-L105-L106</f>
        <v>#REF!</v>
      </c>
      <c r="M111" s="22" t="e">
        <f>#REF!-M105-M106</f>
        <v>#REF!</v>
      </c>
      <c r="N111" s="22" t="e">
        <f>#REF!-N105-N106</f>
        <v>#REF!</v>
      </c>
      <c r="O111" s="22" t="e">
        <f>#REF!-O105-O106</f>
        <v>#REF!</v>
      </c>
      <c r="P111" s="22" t="e">
        <f>#REF!-P105-P106</f>
        <v>#REF!</v>
      </c>
      <c r="Q111" s="22" t="e">
        <f>#REF!-Q105-Q106</f>
        <v>#REF!</v>
      </c>
    </row>
    <row r="112" spans="1:17" ht="12" hidden="1" customHeight="1" x14ac:dyDescent="0.2">
      <c r="A112" t="s">
        <v>70</v>
      </c>
      <c r="B112" s="22" t="e">
        <v>#REF!</v>
      </c>
      <c r="C112" s="23">
        <v>13768</v>
      </c>
      <c r="I112" s="22"/>
      <c r="J112" s="22"/>
      <c r="K112" s="22">
        <v>55825834</v>
      </c>
      <c r="L112" s="22">
        <v>-14696009</v>
      </c>
      <c r="M112" s="22">
        <v>-164479</v>
      </c>
      <c r="N112" s="22">
        <v>-368921</v>
      </c>
      <c r="O112" s="22">
        <v>-118839711</v>
      </c>
      <c r="P112" s="22">
        <v>-96204</v>
      </c>
      <c r="Q112" s="22">
        <v>-53802706</v>
      </c>
    </row>
    <row r="113" spans="1:18" x14ac:dyDescent="0.2">
      <c r="A113" s="117" t="s">
        <v>183</v>
      </c>
      <c r="B113" s="23"/>
      <c r="I113" s="23"/>
      <c r="J113" s="23"/>
      <c r="K113" s="23"/>
      <c r="L113" s="23"/>
      <c r="M113" s="23"/>
      <c r="N113" s="23"/>
      <c r="O113" s="23"/>
      <c r="P113" s="23"/>
      <c r="Q113" s="23"/>
    </row>
    <row r="117" spans="1:18" s="20" customFormat="1" ht="20.45" customHeight="1" x14ac:dyDescent="0.2">
      <c r="A117" s="144" t="s">
        <v>184</v>
      </c>
      <c r="B117" s="144"/>
      <c r="C117" s="144"/>
      <c r="D117" s="144"/>
      <c r="E117" s="144"/>
      <c r="F117" s="144"/>
      <c r="G117" s="144"/>
      <c r="H117" s="144"/>
      <c r="I117" s="144"/>
      <c r="J117" s="144"/>
      <c r="K117" s="144"/>
      <c r="L117" s="144"/>
      <c r="M117" s="144"/>
      <c r="N117" s="144"/>
      <c r="O117" s="144"/>
      <c r="P117" s="144"/>
      <c r="Q117" s="144"/>
      <c r="R117" s="144"/>
    </row>
    <row r="118" spans="1:18" s="20" customFormat="1" ht="16.5" customHeight="1" x14ac:dyDescent="0.2">
      <c r="A118" s="26" t="s">
        <v>191</v>
      </c>
      <c r="B118" s="1"/>
    </row>
    <row r="119" spans="1:18" s="21" customFormat="1" ht="23.25" customHeight="1" x14ac:dyDescent="0.2">
      <c r="A119" s="133" t="s">
        <v>166</v>
      </c>
      <c r="B119" s="134"/>
      <c r="C119" s="150" t="s">
        <v>167</v>
      </c>
      <c r="D119" s="151"/>
      <c r="E119" s="150" t="s">
        <v>168</v>
      </c>
      <c r="F119" s="151"/>
      <c r="G119" s="152" t="s">
        <v>169</v>
      </c>
      <c r="H119" s="153"/>
      <c r="I119" s="154"/>
      <c r="J119" s="150" t="s">
        <v>170</v>
      </c>
      <c r="K119" s="155"/>
    </row>
    <row r="120" spans="1:18" s="21" customFormat="1" ht="33.75" customHeight="1" x14ac:dyDescent="0.2">
      <c r="A120" s="135"/>
      <c r="B120" s="136"/>
      <c r="C120" s="109" t="s">
        <v>47</v>
      </c>
      <c r="D120" s="109" t="s">
        <v>171</v>
      </c>
      <c r="E120" s="109" t="s">
        <v>172</v>
      </c>
      <c r="F120" s="109" t="s">
        <v>171</v>
      </c>
      <c r="G120" s="109" t="s">
        <v>173</v>
      </c>
      <c r="H120" s="109" t="s">
        <v>174</v>
      </c>
      <c r="I120" s="109" t="s">
        <v>171</v>
      </c>
      <c r="J120" s="109" t="s">
        <v>47</v>
      </c>
      <c r="K120" s="110" t="s">
        <v>171</v>
      </c>
    </row>
    <row r="121" spans="1:18" s="21" customFormat="1" ht="37.5" customHeight="1" x14ac:dyDescent="0.2">
      <c r="A121" s="135"/>
      <c r="B121" s="136"/>
      <c r="C121" s="156" t="s">
        <v>20</v>
      </c>
      <c r="D121" s="156" t="s">
        <v>21</v>
      </c>
      <c r="E121" s="156" t="s">
        <v>22</v>
      </c>
      <c r="F121" s="156" t="s">
        <v>21</v>
      </c>
      <c r="G121" s="156" t="s">
        <v>23</v>
      </c>
      <c r="H121" s="156" t="s">
        <v>20</v>
      </c>
      <c r="I121" s="156" t="s">
        <v>21</v>
      </c>
      <c r="J121" s="156" t="s">
        <v>20</v>
      </c>
      <c r="K121" s="158" t="s">
        <v>21</v>
      </c>
    </row>
    <row r="122" spans="1:18" s="21" customFormat="1" ht="23.25" customHeight="1" x14ac:dyDescent="0.2">
      <c r="A122" s="137"/>
      <c r="B122" s="138"/>
      <c r="C122" s="157"/>
      <c r="D122" s="157"/>
      <c r="E122" s="157"/>
      <c r="F122" s="157"/>
      <c r="G122" s="157"/>
      <c r="H122" s="157"/>
      <c r="I122" s="157"/>
      <c r="J122" s="157"/>
      <c r="K122" s="159"/>
    </row>
    <row r="123" spans="1:18" s="6" customFormat="1" x14ac:dyDescent="0.2">
      <c r="A123" s="55" t="s">
        <v>67</v>
      </c>
      <c r="B123" s="56" t="s">
        <v>24</v>
      </c>
      <c r="C123" s="16">
        <v>2</v>
      </c>
      <c r="D123" s="16">
        <v>5000</v>
      </c>
      <c r="E123" s="16">
        <v>796</v>
      </c>
      <c r="F123" s="16">
        <v>14717795</v>
      </c>
      <c r="G123" s="16">
        <v>0</v>
      </c>
      <c r="H123" s="16">
        <v>0</v>
      </c>
      <c r="I123" s="16">
        <v>0</v>
      </c>
      <c r="J123" s="16">
        <v>122182</v>
      </c>
      <c r="K123" s="16">
        <v>54621750</v>
      </c>
      <c r="L123" s="10"/>
      <c r="M123" s="10"/>
      <c r="N123" s="10"/>
      <c r="O123" s="10"/>
      <c r="P123" s="10"/>
      <c r="Q123" s="10"/>
    </row>
    <row r="124" spans="1:18" s="6" customFormat="1" x14ac:dyDescent="0.2">
      <c r="A124" s="11" t="s">
        <v>175</v>
      </c>
      <c r="B124" s="57" t="s">
        <v>85</v>
      </c>
      <c r="C124" s="17">
        <v>0</v>
      </c>
      <c r="D124" s="17">
        <v>0</v>
      </c>
      <c r="E124" s="17">
        <v>142</v>
      </c>
      <c r="F124" s="17">
        <v>2443000</v>
      </c>
      <c r="G124" s="17">
        <v>0</v>
      </c>
      <c r="H124" s="17">
        <v>0</v>
      </c>
      <c r="I124" s="17">
        <v>0</v>
      </c>
      <c r="J124" s="17">
        <v>17</v>
      </c>
      <c r="K124" s="17">
        <v>346800</v>
      </c>
      <c r="L124" s="10"/>
      <c r="M124" s="10"/>
      <c r="N124" s="10"/>
      <c r="O124" s="10"/>
      <c r="P124" s="10"/>
      <c r="Q124" s="10"/>
    </row>
    <row r="125" spans="1:18" s="6" customFormat="1" x14ac:dyDescent="0.2">
      <c r="A125" s="11" t="s">
        <v>176</v>
      </c>
      <c r="B125" s="57" t="s">
        <v>87</v>
      </c>
      <c r="C125" s="17">
        <v>0</v>
      </c>
      <c r="D125" s="17">
        <v>0</v>
      </c>
      <c r="E125" s="17">
        <v>143</v>
      </c>
      <c r="F125" s="17">
        <v>3097000</v>
      </c>
      <c r="G125" s="17">
        <v>0</v>
      </c>
      <c r="H125" s="17">
        <v>0</v>
      </c>
      <c r="I125" s="17">
        <v>0</v>
      </c>
      <c r="J125" s="17">
        <v>74</v>
      </c>
      <c r="K125" s="17">
        <v>454600</v>
      </c>
      <c r="L125" s="10"/>
      <c r="M125" s="10"/>
      <c r="N125" s="10"/>
      <c r="O125" s="10"/>
      <c r="P125" s="10"/>
      <c r="Q125" s="10"/>
    </row>
    <row r="126" spans="1:18" s="6" customFormat="1" x14ac:dyDescent="0.2">
      <c r="A126" s="11" t="s">
        <v>177</v>
      </c>
      <c r="B126" s="57" t="s">
        <v>88</v>
      </c>
      <c r="C126" s="17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6</v>
      </c>
      <c r="K126" s="17">
        <v>30000</v>
      </c>
      <c r="L126" s="10"/>
      <c r="M126" s="10"/>
      <c r="N126" s="10"/>
      <c r="O126" s="10"/>
      <c r="P126" s="10"/>
      <c r="Q126" s="10"/>
    </row>
    <row r="127" spans="1:18" s="6" customFormat="1" x14ac:dyDescent="0.2">
      <c r="A127" s="11" t="s">
        <v>178</v>
      </c>
      <c r="B127" s="57" t="s">
        <v>89</v>
      </c>
      <c r="C127" s="17">
        <v>2</v>
      </c>
      <c r="D127" s="17">
        <v>5000</v>
      </c>
      <c r="E127" s="17">
        <v>122</v>
      </c>
      <c r="F127" s="17">
        <v>3685545</v>
      </c>
      <c r="G127" s="17">
        <v>0</v>
      </c>
      <c r="H127" s="17">
        <v>0</v>
      </c>
      <c r="I127" s="17">
        <v>0</v>
      </c>
      <c r="J127" s="17">
        <v>6024</v>
      </c>
      <c r="K127" s="17">
        <v>19378700</v>
      </c>
      <c r="L127" s="10"/>
      <c r="M127" s="10"/>
      <c r="N127" s="10"/>
      <c r="O127" s="10"/>
      <c r="P127" s="10"/>
      <c r="Q127" s="10"/>
    </row>
    <row r="128" spans="1:18" s="6" customFormat="1" x14ac:dyDescent="0.2">
      <c r="A128" s="11" t="s">
        <v>179</v>
      </c>
      <c r="B128" s="57" t="s">
        <v>94</v>
      </c>
      <c r="C128" s="17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5</v>
      </c>
      <c r="K128" s="17">
        <v>30000</v>
      </c>
      <c r="L128" s="10"/>
      <c r="M128" s="10"/>
      <c r="N128" s="10"/>
      <c r="O128" s="10"/>
      <c r="P128" s="10"/>
      <c r="Q128" s="10"/>
    </row>
    <row r="129" spans="1:17" s="6" customFormat="1" x14ac:dyDescent="0.2">
      <c r="A129" s="11" t="s">
        <v>180</v>
      </c>
      <c r="B129" s="57" t="s">
        <v>95</v>
      </c>
      <c r="C129" s="17">
        <v>0</v>
      </c>
      <c r="D129" s="17">
        <v>0</v>
      </c>
      <c r="E129" s="17">
        <v>123</v>
      </c>
      <c r="F129" s="17">
        <v>1230000</v>
      </c>
      <c r="G129" s="17">
        <v>0</v>
      </c>
      <c r="H129" s="17">
        <v>0</v>
      </c>
      <c r="I129" s="17">
        <v>0</v>
      </c>
      <c r="J129" s="17">
        <v>107241</v>
      </c>
      <c r="K129" s="17">
        <v>25785970</v>
      </c>
      <c r="L129" s="10"/>
      <c r="M129" s="10"/>
      <c r="N129" s="10"/>
      <c r="O129" s="10"/>
      <c r="P129" s="10"/>
      <c r="Q129" s="10"/>
    </row>
    <row r="130" spans="1:17" x14ac:dyDescent="0.2">
      <c r="A130" s="11" t="s">
        <v>51</v>
      </c>
      <c r="B130" s="57" t="s">
        <v>25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</v>
      </c>
      <c r="K130" s="18">
        <v>5000</v>
      </c>
      <c r="L130" s="5"/>
      <c r="M130" s="5"/>
      <c r="N130" s="5"/>
      <c r="O130" s="5"/>
      <c r="P130" s="5"/>
      <c r="Q130" s="5"/>
    </row>
    <row r="131" spans="1:17" x14ac:dyDescent="0.2">
      <c r="A131" s="11" t="s">
        <v>52</v>
      </c>
      <c r="B131" s="57" t="s">
        <v>26</v>
      </c>
      <c r="C131" s="18">
        <v>0</v>
      </c>
      <c r="D131" s="18">
        <v>0</v>
      </c>
      <c r="E131" s="18">
        <v>33</v>
      </c>
      <c r="F131" s="18">
        <v>660000</v>
      </c>
      <c r="G131" s="18">
        <v>0</v>
      </c>
      <c r="H131" s="18">
        <v>0</v>
      </c>
      <c r="I131" s="18">
        <v>0</v>
      </c>
      <c r="J131" s="18">
        <v>24</v>
      </c>
      <c r="K131" s="18">
        <v>177500</v>
      </c>
      <c r="L131" s="5"/>
      <c r="M131" s="5"/>
      <c r="N131" s="5"/>
      <c r="O131" s="5"/>
      <c r="P131" s="5"/>
      <c r="Q131" s="5"/>
    </row>
    <row r="132" spans="1:17" x14ac:dyDescent="0.2">
      <c r="A132" s="11" t="s">
        <v>53</v>
      </c>
      <c r="B132" s="57" t="s">
        <v>27</v>
      </c>
      <c r="C132" s="18">
        <v>0</v>
      </c>
      <c r="D132" s="18">
        <v>0</v>
      </c>
      <c r="E132" s="18">
        <v>26</v>
      </c>
      <c r="F132" s="18">
        <v>285000</v>
      </c>
      <c r="G132" s="18">
        <v>0</v>
      </c>
      <c r="H132" s="18">
        <v>0</v>
      </c>
      <c r="I132" s="18">
        <v>0</v>
      </c>
      <c r="J132" s="18">
        <v>866</v>
      </c>
      <c r="K132" s="18">
        <v>1306000</v>
      </c>
      <c r="L132" s="5"/>
      <c r="M132" s="5"/>
      <c r="N132" s="5"/>
      <c r="O132" s="5"/>
      <c r="P132" s="5"/>
      <c r="Q132" s="5"/>
    </row>
    <row r="133" spans="1:17" x14ac:dyDescent="0.2">
      <c r="A133" s="11" t="s">
        <v>54</v>
      </c>
      <c r="B133" s="57" t="s">
        <v>28</v>
      </c>
      <c r="C133" s="18">
        <v>0</v>
      </c>
      <c r="D133" s="18">
        <v>0</v>
      </c>
      <c r="E133" s="18">
        <v>23</v>
      </c>
      <c r="F133" s="18">
        <v>345000</v>
      </c>
      <c r="G133" s="18">
        <v>0</v>
      </c>
      <c r="H133" s="18">
        <v>0</v>
      </c>
      <c r="I133" s="18">
        <v>0</v>
      </c>
      <c r="J133" s="18">
        <v>602</v>
      </c>
      <c r="K133" s="18">
        <v>1528740</v>
      </c>
      <c r="L133" s="5"/>
      <c r="M133" s="5"/>
      <c r="N133" s="5"/>
      <c r="O133" s="5"/>
      <c r="P133" s="5"/>
      <c r="Q133" s="5"/>
    </row>
    <row r="134" spans="1:17" x14ac:dyDescent="0.2">
      <c r="A134" s="11" t="s">
        <v>55</v>
      </c>
      <c r="B134" s="57" t="s">
        <v>29</v>
      </c>
      <c r="C134" s="18">
        <v>0</v>
      </c>
      <c r="D134" s="18">
        <v>0</v>
      </c>
      <c r="E134" s="18">
        <v>35</v>
      </c>
      <c r="F134" s="18">
        <v>1050000</v>
      </c>
      <c r="G134" s="18">
        <v>0</v>
      </c>
      <c r="H134" s="18">
        <v>0</v>
      </c>
      <c r="I134" s="18">
        <v>0</v>
      </c>
      <c r="J134" s="18">
        <v>7080</v>
      </c>
      <c r="K134" s="18">
        <v>2799490</v>
      </c>
      <c r="L134" s="5"/>
      <c r="M134" s="5"/>
      <c r="N134" s="5"/>
      <c r="O134" s="5"/>
      <c r="P134" s="5"/>
      <c r="Q134" s="5"/>
    </row>
    <row r="135" spans="1:17" x14ac:dyDescent="0.2">
      <c r="A135" s="11" t="s">
        <v>56</v>
      </c>
      <c r="B135" s="57" t="s">
        <v>30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5</v>
      </c>
      <c r="K135" s="18">
        <v>25000</v>
      </c>
      <c r="L135" s="5"/>
      <c r="M135" s="5"/>
      <c r="N135" s="5"/>
      <c r="O135" s="5"/>
      <c r="P135" s="5"/>
      <c r="Q135" s="5"/>
    </row>
    <row r="136" spans="1:17" x14ac:dyDescent="0.2">
      <c r="A136" s="11" t="s">
        <v>57</v>
      </c>
      <c r="B136" s="57" t="s">
        <v>31</v>
      </c>
      <c r="C136" s="18">
        <v>0</v>
      </c>
      <c r="D136" s="18">
        <v>0</v>
      </c>
      <c r="E136" s="18">
        <v>34</v>
      </c>
      <c r="F136" s="18">
        <v>349000</v>
      </c>
      <c r="G136" s="18">
        <v>0</v>
      </c>
      <c r="H136" s="18">
        <v>0</v>
      </c>
      <c r="I136" s="18">
        <v>0</v>
      </c>
      <c r="J136" s="18">
        <v>2</v>
      </c>
      <c r="K136" s="18">
        <v>20400</v>
      </c>
      <c r="L136" s="5"/>
      <c r="M136" s="5"/>
      <c r="N136" s="5"/>
      <c r="O136" s="5"/>
      <c r="P136" s="5"/>
      <c r="Q136" s="5"/>
    </row>
    <row r="137" spans="1:17" x14ac:dyDescent="0.2">
      <c r="A137" s="11" t="s">
        <v>58</v>
      </c>
      <c r="B137" s="57" t="s">
        <v>32</v>
      </c>
      <c r="C137" s="18">
        <v>0</v>
      </c>
      <c r="D137" s="18">
        <v>0</v>
      </c>
      <c r="E137" s="18">
        <v>23</v>
      </c>
      <c r="F137" s="18">
        <v>139000</v>
      </c>
      <c r="G137" s="18">
        <v>0</v>
      </c>
      <c r="H137" s="18">
        <v>0</v>
      </c>
      <c r="I137" s="18">
        <v>0</v>
      </c>
      <c r="J137" s="18">
        <v>58</v>
      </c>
      <c r="K137" s="18">
        <v>306250</v>
      </c>
      <c r="L137" s="5"/>
      <c r="M137" s="5"/>
      <c r="N137" s="5"/>
      <c r="O137" s="5"/>
      <c r="P137" s="5"/>
      <c r="Q137" s="5"/>
    </row>
    <row r="138" spans="1:17" x14ac:dyDescent="0.2">
      <c r="A138" s="11" t="s">
        <v>59</v>
      </c>
      <c r="B138" s="57" t="s">
        <v>33</v>
      </c>
      <c r="C138" s="18">
        <v>0</v>
      </c>
      <c r="D138" s="18">
        <v>0</v>
      </c>
      <c r="E138" s="18">
        <v>28</v>
      </c>
      <c r="F138" s="18">
        <v>140000</v>
      </c>
      <c r="G138" s="18">
        <v>0</v>
      </c>
      <c r="H138" s="18">
        <v>0</v>
      </c>
      <c r="I138" s="18">
        <v>0</v>
      </c>
      <c r="J138" s="18">
        <v>76</v>
      </c>
      <c r="K138" s="18">
        <v>1977350</v>
      </c>
      <c r="L138" s="5"/>
      <c r="M138" s="5"/>
      <c r="N138" s="5"/>
      <c r="O138" s="5"/>
      <c r="P138" s="5"/>
      <c r="Q138" s="5"/>
    </row>
    <row r="139" spans="1:17" x14ac:dyDescent="0.2">
      <c r="A139" s="11" t="s">
        <v>60</v>
      </c>
      <c r="B139" s="57" t="s">
        <v>34</v>
      </c>
      <c r="C139" s="18">
        <v>0</v>
      </c>
      <c r="D139" s="18">
        <v>0</v>
      </c>
      <c r="E139" s="18">
        <v>27</v>
      </c>
      <c r="F139" s="18">
        <v>530000</v>
      </c>
      <c r="G139" s="18">
        <v>0</v>
      </c>
      <c r="H139" s="18">
        <v>0</v>
      </c>
      <c r="I139" s="18">
        <v>0</v>
      </c>
      <c r="J139" s="18">
        <v>81</v>
      </c>
      <c r="K139" s="18">
        <v>242200</v>
      </c>
      <c r="L139" s="5"/>
      <c r="M139" s="5"/>
      <c r="N139" s="5"/>
      <c r="O139" s="5"/>
      <c r="P139" s="5"/>
      <c r="Q139" s="5"/>
    </row>
    <row r="140" spans="1:17" x14ac:dyDescent="0.2">
      <c r="A140" s="11" t="s">
        <v>61</v>
      </c>
      <c r="B140" s="57" t="s">
        <v>35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5"/>
      <c r="M140" s="5"/>
      <c r="N140" s="5"/>
      <c r="O140" s="5"/>
      <c r="P140" s="5"/>
      <c r="Q140" s="5"/>
    </row>
    <row r="141" spans="1:17" x14ac:dyDescent="0.2">
      <c r="A141" s="11" t="s">
        <v>62</v>
      </c>
      <c r="B141" s="57" t="s">
        <v>36</v>
      </c>
      <c r="C141" s="18">
        <v>0</v>
      </c>
      <c r="D141" s="18">
        <v>0</v>
      </c>
      <c r="E141" s="18">
        <v>18</v>
      </c>
      <c r="F141" s="18">
        <v>450000</v>
      </c>
      <c r="G141" s="18">
        <v>0</v>
      </c>
      <c r="H141" s="18">
        <v>0</v>
      </c>
      <c r="I141" s="18">
        <v>0</v>
      </c>
      <c r="J141" s="18">
        <v>15</v>
      </c>
      <c r="K141" s="18">
        <v>135750</v>
      </c>
      <c r="L141" s="5"/>
      <c r="M141" s="5"/>
      <c r="N141" s="5"/>
      <c r="O141" s="5"/>
      <c r="P141" s="5"/>
      <c r="Q141" s="5"/>
    </row>
    <row r="142" spans="1:17" x14ac:dyDescent="0.2">
      <c r="A142" s="11" t="s">
        <v>63</v>
      </c>
      <c r="B142" s="57" t="s">
        <v>37</v>
      </c>
      <c r="C142" s="18">
        <v>0</v>
      </c>
      <c r="D142" s="18">
        <v>0</v>
      </c>
      <c r="E142" s="18">
        <v>9</v>
      </c>
      <c r="F142" s="18">
        <v>238250</v>
      </c>
      <c r="G142" s="18">
        <v>0</v>
      </c>
      <c r="H142" s="18">
        <v>0</v>
      </c>
      <c r="I142" s="18">
        <v>0</v>
      </c>
      <c r="J142" s="18">
        <v>3</v>
      </c>
      <c r="K142" s="18">
        <v>60000</v>
      </c>
      <c r="L142" s="5"/>
      <c r="M142" s="5"/>
      <c r="N142" s="5"/>
      <c r="O142" s="5"/>
      <c r="P142" s="5"/>
      <c r="Q142" s="5"/>
    </row>
    <row r="143" spans="1:17" x14ac:dyDescent="0.2">
      <c r="A143" s="11" t="s">
        <v>64</v>
      </c>
      <c r="B143" s="57" t="s">
        <v>38</v>
      </c>
      <c r="C143" s="18">
        <v>0</v>
      </c>
      <c r="D143" s="18">
        <v>0</v>
      </c>
      <c r="E143" s="18">
        <v>10</v>
      </c>
      <c r="F143" s="18">
        <v>76000</v>
      </c>
      <c r="G143" s="18">
        <v>0</v>
      </c>
      <c r="H143" s="18">
        <v>0</v>
      </c>
      <c r="I143" s="18">
        <v>0</v>
      </c>
      <c r="J143" s="18">
        <v>2</v>
      </c>
      <c r="K143" s="18">
        <v>12000</v>
      </c>
      <c r="L143" s="5"/>
      <c r="M143" s="5"/>
      <c r="N143" s="5"/>
      <c r="O143" s="5"/>
      <c r="P143" s="5"/>
      <c r="Q143" s="5"/>
    </row>
    <row r="144" spans="1:17" x14ac:dyDescent="0.2">
      <c r="A144" s="11" t="s">
        <v>65</v>
      </c>
      <c r="B144" s="57" t="s">
        <v>39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5"/>
      <c r="M144" s="5"/>
      <c r="N144" s="5"/>
      <c r="O144" s="5"/>
      <c r="P144" s="5"/>
      <c r="Q144" s="5"/>
    </row>
    <row r="145" spans="1:18" x14ac:dyDescent="0.2">
      <c r="A145" s="12" t="s">
        <v>66</v>
      </c>
      <c r="B145" s="58" t="s">
        <v>40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5"/>
      <c r="M145" s="5"/>
      <c r="N145" s="5"/>
      <c r="O145" s="5"/>
      <c r="P145" s="5"/>
      <c r="Q145" s="5"/>
    </row>
    <row r="146" spans="1:18" x14ac:dyDescent="0.2">
      <c r="A146" s="59" t="s">
        <v>181</v>
      </c>
      <c r="I146" s="59"/>
      <c r="J146" s="59"/>
      <c r="K146" s="59"/>
      <c r="L146" s="117"/>
      <c r="M146" s="117"/>
      <c r="N146" s="117"/>
      <c r="O146" s="117"/>
      <c r="P146" s="22"/>
      <c r="Q146" s="22"/>
    </row>
    <row r="147" spans="1:18" x14ac:dyDescent="0.2">
      <c r="A147" t="s">
        <v>41</v>
      </c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8" ht="12" hidden="1" customHeight="1" x14ac:dyDescent="0.2">
      <c r="A148" t="s">
        <v>182</v>
      </c>
      <c r="C148" s="22" t="e">
        <f>C123-SUM(C124:C129)-#REF!</f>
        <v>#REF!</v>
      </c>
      <c r="D148" s="22" t="e">
        <f>D123-SUM(D124:D129)-#REF!</f>
        <v>#REF!</v>
      </c>
      <c r="E148" s="22" t="e">
        <f>E123-SUM(E124:E129)-#REF!</f>
        <v>#REF!</v>
      </c>
      <c r="F148" s="22"/>
      <c r="G148" s="22"/>
      <c r="H148" s="22"/>
      <c r="I148" s="22" t="e">
        <f>I123-SUM(I124:I129)-#REF!</f>
        <v>#REF!</v>
      </c>
      <c r="J148" s="22" t="e">
        <f>J123-SUM(J124:J129)-#REF!</f>
        <v>#REF!</v>
      </c>
      <c r="K148" s="22" t="e">
        <f>K123-SUM(K124:K129)-#REF!</f>
        <v>#REF!</v>
      </c>
      <c r="L148" s="22" t="e">
        <f>L123-SUM(L124:L129)-#REF!</f>
        <v>#REF!</v>
      </c>
      <c r="M148" s="22" t="e">
        <f>M123-SUM(M124:M129)-#REF!</f>
        <v>#REF!</v>
      </c>
      <c r="N148" s="22" t="e">
        <f>N123-SUM(N124:N129)-#REF!</f>
        <v>#REF!</v>
      </c>
      <c r="O148" s="22" t="e">
        <f>O123-SUM(O124:O129)-#REF!</f>
        <v>#REF!</v>
      </c>
      <c r="P148" s="22" t="e">
        <f>P123-SUM(P124:P129)-#REF!</f>
        <v>#REF!</v>
      </c>
      <c r="Q148" s="22" t="e">
        <f>Q123-SUM(Q124:Q129)-#REF!</f>
        <v>#REF!</v>
      </c>
    </row>
    <row r="149" spans="1:18" ht="12" hidden="1" customHeight="1" x14ac:dyDescent="0.2">
      <c r="A149" t="s">
        <v>68</v>
      </c>
      <c r="C149" s="22">
        <f>C129-SUM(C130:C143)</f>
        <v>0</v>
      </c>
      <c r="D149" s="22">
        <f>D129-SUM(D130:D143)</f>
        <v>0</v>
      </c>
      <c r="E149" s="22">
        <f>E129-SUM(E130:E143)</f>
        <v>-143</v>
      </c>
      <c r="F149" s="22"/>
      <c r="G149" s="22"/>
      <c r="H149" s="22"/>
      <c r="I149" s="22">
        <f t="shared" ref="I149:Q149" si="26">I129-SUM(I130:I143)</f>
        <v>0</v>
      </c>
      <c r="J149" s="22">
        <f t="shared" si="26"/>
        <v>98426</v>
      </c>
      <c r="K149" s="22">
        <f t="shared" si="26"/>
        <v>17190290</v>
      </c>
      <c r="L149" s="22">
        <f t="shared" si="26"/>
        <v>0</v>
      </c>
      <c r="M149" s="22">
        <f t="shared" si="26"/>
        <v>0</v>
      </c>
      <c r="N149" s="22">
        <f t="shared" si="26"/>
        <v>0</v>
      </c>
      <c r="O149" s="22">
        <f t="shared" si="26"/>
        <v>0</v>
      </c>
      <c r="P149" s="22">
        <f t="shared" si="26"/>
        <v>0</v>
      </c>
      <c r="Q149" s="22">
        <f t="shared" si="26"/>
        <v>0</v>
      </c>
    </row>
    <row r="150" spans="1:18" ht="12" hidden="1" customHeight="1" x14ac:dyDescent="0.2">
      <c r="A150" t="s">
        <v>69</v>
      </c>
      <c r="C150" s="22" t="e">
        <f>#REF!-C144-C145</f>
        <v>#REF!</v>
      </c>
      <c r="D150" s="22" t="e">
        <f>#REF!-D144-D145</f>
        <v>#REF!</v>
      </c>
      <c r="E150" s="22" t="e">
        <f>#REF!-E144-E145</f>
        <v>#REF!</v>
      </c>
      <c r="F150" s="22"/>
      <c r="G150" s="22"/>
      <c r="H150" s="22"/>
      <c r="I150" s="22" t="e">
        <f>#REF!-I144-I145</f>
        <v>#REF!</v>
      </c>
      <c r="J150" s="22" t="e">
        <f>#REF!-J144-J145</f>
        <v>#REF!</v>
      </c>
      <c r="K150" s="22" t="e">
        <f>#REF!-K144-K145</f>
        <v>#REF!</v>
      </c>
      <c r="L150" s="22" t="e">
        <f>#REF!-L144-L145</f>
        <v>#REF!</v>
      </c>
      <c r="M150" s="22" t="e">
        <f>#REF!-M144-M145</f>
        <v>#REF!</v>
      </c>
      <c r="N150" s="22" t="e">
        <f>#REF!-N144-N145</f>
        <v>#REF!</v>
      </c>
      <c r="O150" s="22" t="e">
        <f>#REF!-O144-O145</f>
        <v>#REF!</v>
      </c>
      <c r="P150" s="22" t="e">
        <f>#REF!-P144-P145</f>
        <v>#REF!</v>
      </c>
      <c r="Q150" s="22" t="e">
        <f>#REF!-Q144-Q145</f>
        <v>#REF!</v>
      </c>
    </row>
    <row r="151" spans="1:18" ht="12" hidden="1" customHeight="1" x14ac:dyDescent="0.2">
      <c r="A151" t="s">
        <v>70</v>
      </c>
      <c r="C151" s="23" t="e">
        <v>#REF!</v>
      </c>
      <c r="I151" s="22"/>
      <c r="J151" s="22"/>
      <c r="K151" s="22" t="e">
        <v>#REF!</v>
      </c>
      <c r="L151" s="22" t="e">
        <v>#REF!</v>
      </c>
      <c r="M151" s="22" t="e">
        <v>#REF!</v>
      </c>
      <c r="N151" s="22" t="e">
        <v>#REF!</v>
      </c>
      <c r="O151" s="22" t="e">
        <v>#REF!</v>
      </c>
      <c r="P151" s="22" t="e">
        <v>#REF!</v>
      </c>
      <c r="Q151" s="22" t="e">
        <v>#REF!</v>
      </c>
    </row>
    <row r="152" spans="1:18" x14ac:dyDescent="0.2">
      <c r="A152" s="117" t="s">
        <v>183</v>
      </c>
      <c r="I152" s="23"/>
      <c r="J152" s="23"/>
      <c r="K152" s="23"/>
      <c r="L152" s="23"/>
      <c r="M152" s="23"/>
      <c r="N152" s="23"/>
      <c r="O152" s="23"/>
      <c r="P152" s="23"/>
      <c r="Q152" s="23"/>
    </row>
    <row r="155" spans="1:18" s="20" customFormat="1" ht="20.45" customHeight="1" x14ac:dyDescent="0.2">
      <c r="A155" s="144" t="s">
        <v>184</v>
      </c>
      <c r="B155" s="144"/>
      <c r="C155" s="144"/>
      <c r="D155" s="144"/>
      <c r="E155" s="144"/>
      <c r="F155" s="144"/>
      <c r="G155" s="144"/>
      <c r="H155" s="144"/>
      <c r="I155" s="144"/>
      <c r="J155" s="144"/>
      <c r="K155" s="144"/>
      <c r="L155" s="144"/>
      <c r="M155" s="144"/>
      <c r="N155" s="144"/>
      <c r="O155" s="144"/>
      <c r="P155" s="144"/>
      <c r="Q155" s="144"/>
      <c r="R155" s="144"/>
    </row>
    <row r="156" spans="1:18" s="20" customFormat="1" ht="16.5" customHeight="1" x14ac:dyDescent="0.2">
      <c r="A156" s="26" t="s">
        <v>192</v>
      </c>
      <c r="B156" s="1"/>
    </row>
    <row r="157" spans="1:18" s="21" customFormat="1" ht="23.25" customHeight="1" x14ac:dyDescent="0.2">
      <c r="A157" s="133" t="s">
        <v>166</v>
      </c>
      <c r="B157" s="134"/>
      <c r="C157" s="150" t="s">
        <v>167</v>
      </c>
      <c r="D157" s="151"/>
      <c r="E157" s="150" t="s">
        <v>168</v>
      </c>
      <c r="F157" s="151"/>
      <c r="G157" s="152" t="s">
        <v>169</v>
      </c>
      <c r="H157" s="153"/>
      <c r="I157" s="154"/>
      <c r="J157" s="150" t="s">
        <v>170</v>
      </c>
      <c r="K157" s="155"/>
    </row>
    <row r="158" spans="1:18" s="21" customFormat="1" ht="33.75" customHeight="1" x14ac:dyDescent="0.2">
      <c r="A158" s="135"/>
      <c r="B158" s="136"/>
      <c r="C158" s="109" t="s">
        <v>47</v>
      </c>
      <c r="D158" s="109" t="s">
        <v>171</v>
      </c>
      <c r="E158" s="109" t="s">
        <v>172</v>
      </c>
      <c r="F158" s="109" t="s">
        <v>171</v>
      </c>
      <c r="G158" s="109" t="s">
        <v>173</v>
      </c>
      <c r="H158" s="109" t="s">
        <v>174</v>
      </c>
      <c r="I158" s="109" t="s">
        <v>171</v>
      </c>
      <c r="J158" s="109" t="s">
        <v>47</v>
      </c>
      <c r="K158" s="110" t="s">
        <v>171</v>
      </c>
    </row>
    <row r="159" spans="1:18" s="21" customFormat="1" ht="37.5" customHeight="1" x14ac:dyDescent="0.2">
      <c r="A159" s="135"/>
      <c r="B159" s="136"/>
      <c r="C159" s="156" t="s">
        <v>20</v>
      </c>
      <c r="D159" s="156" t="s">
        <v>21</v>
      </c>
      <c r="E159" s="156" t="s">
        <v>22</v>
      </c>
      <c r="F159" s="156" t="s">
        <v>21</v>
      </c>
      <c r="G159" s="156" t="s">
        <v>23</v>
      </c>
      <c r="H159" s="156" t="s">
        <v>20</v>
      </c>
      <c r="I159" s="156" t="s">
        <v>21</v>
      </c>
      <c r="J159" s="156" t="s">
        <v>20</v>
      </c>
      <c r="K159" s="158" t="s">
        <v>21</v>
      </c>
    </row>
    <row r="160" spans="1:18" s="21" customFormat="1" ht="23.25" customHeight="1" x14ac:dyDescent="0.2">
      <c r="A160" s="137"/>
      <c r="B160" s="138"/>
      <c r="C160" s="157"/>
      <c r="D160" s="157"/>
      <c r="E160" s="157"/>
      <c r="F160" s="157"/>
      <c r="G160" s="157"/>
      <c r="H160" s="157"/>
      <c r="I160" s="157"/>
      <c r="J160" s="157"/>
      <c r="K160" s="159"/>
    </row>
    <row r="161" spans="1:17" s="6" customFormat="1" x14ac:dyDescent="0.2">
      <c r="A161" s="55" t="s">
        <v>67</v>
      </c>
      <c r="B161" s="56" t="s">
        <v>24</v>
      </c>
      <c r="C161" s="9">
        <v>16792</v>
      </c>
      <c r="D161" s="9">
        <v>49804600</v>
      </c>
      <c r="E161" s="9">
        <v>683</v>
      </c>
      <c r="F161" s="9">
        <v>12467525</v>
      </c>
      <c r="G161" s="9">
        <v>112989</v>
      </c>
      <c r="H161" s="9">
        <v>183538</v>
      </c>
      <c r="I161" s="9">
        <v>153866710</v>
      </c>
      <c r="J161" s="9">
        <v>124650</v>
      </c>
      <c r="K161" s="9">
        <v>57947781</v>
      </c>
      <c r="L161" s="10"/>
      <c r="M161" s="10"/>
      <c r="N161" s="10"/>
      <c r="O161" s="10"/>
      <c r="P161" s="10"/>
      <c r="Q161" s="10"/>
    </row>
    <row r="162" spans="1:17" s="6" customFormat="1" x14ac:dyDescent="0.2">
      <c r="A162" s="11" t="s">
        <v>175</v>
      </c>
      <c r="B162" s="57" t="s">
        <v>85</v>
      </c>
      <c r="C162" s="10">
        <v>0</v>
      </c>
      <c r="D162" s="10">
        <v>0</v>
      </c>
      <c r="E162" s="10">
        <v>88</v>
      </c>
      <c r="F162" s="10">
        <v>187500</v>
      </c>
      <c r="G162" s="10">
        <v>17961</v>
      </c>
      <c r="H162" s="10">
        <v>33413</v>
      </c>
      <c r="I162" s="10">
        <v>11704047</v>
      </c>
      <c r="J162" s="10">
        <v>28</v>
      </c>
      <c r="K162" s="10">
        <v>571200</v>
      </c>
      <c r="L162" s="10"/>
      <c r="M162" s="10"/>
      <c r="N162" s="10"/>
      <c r="O162" s="10"/>
      <c r="P162" s="10"/>
      <c r="Q162" s="10"/>
    </row>
    <row r="163" spans="1:17" s="6" customFormat="1" x14ac:dyDescent="0.2">
      <c r="A163" s="11" t="s">
        <v>176</v>
      </c>
      <c r="B163" s="57" t="s">
        <v>87</v>
      </c>
      <c r="C163" s="10">
        <v>0</v>
      </c>
      <c r="D163" s="10">
        <v>0</v>
      </c>
      <c r="E163" s="10">
        <v>150</v>
      </c>
      <c r="F163" s="10">
        <v>3338000</v>
      </c>
      <c r="G163" s="10">
        <v>20310</v>
      </c>
      <c r="H163" s="10">
        <v>20310</v>
      </c>
      <c r="I163" s="10">
        <v>36424000</v>
      </c>
      <c r="J163" s="10">
        <v>118</v>
      </c>
      <c r="K163" s="10">
        <v>239125</v>
      </c>
      <c r="L163" s="10"/>
      <c r="M163" s="10"/>
      <c r="N163" s="10"/>
      <c r="O163" s="10"/>
      <c r="P163" s="10"/>
      <c r="Q163" s="10"/>
    </row>
    <row r="164" spans="1:17" s="6" customFormat="1" x14ac:dyDescent="0.2">
      <c r="A164" s="11" t="s">
        <v>177</v>
      </c>
      <c r="B164" s="57" t="s">
        <v>88</v>
      </c>
      <c r="C164" s="10">
        <v>0</v>
      </c>
      <c r="D164" s="10">
        <v>0</v>
      </c>
      <c r="E164" s="10">
        <v>0</v>
      </c>
      <c r="F164" s="10">
        <v>0</v>
      </c>
      <c r="G164" s="10">
        <v>6927</v>
      </c>
      <c r="H164" s="10">
        <v>17963</v>
      </c>
      <c r="I164" s="10">
        <v>13854000</v>
      </c>
      <c r="J164" s="10">
        <v>12</v>
      </c>
      <c r="K164" s="10">
        <v>60000</v>
      </c>
      <c r="L164" s="10"/>
      <c r="M164" s="10"/>
      <c r="N164" s="10"/>
      <c r="O164" s="10"/>
      <c r="P164" s="10"/>
      <c r="Q164" s="10"/>
    </row>
    <row r="165" spans="1:17" s="6" customFormat="1" x14ac:dyDescent="0.2">
      <c r="A165" s="11" t="s">
        <v>178</v>
      </c>
      <c r="B165" s="57" t="s">
        <v>89</v>
      </c>
      <c r="C165" s="10">
        <v>14627</v>
      </c>
      <c r="D165" s="10">
        <v>44442000</v>
      </c>
      <c r="E165" s="10">
        <v>91</v>
      </c>
      <c r="F165" s="10">
        <v>2862000</v>
      </c>
      <c r="G165" s="10">
        <v>16341</v>
      </c>
      <c r="H165" s="10">
        <v>16341</v>
      </c>
      <c r="I165" s="10">
        <v>24555500</v>
      </c>
      <c r="J165" s="10">
        <v>6139</v>
      </c>
      <c r="K165" s="10">
        <v>20009300</v>
      </c>
      <c r="L165" s="10"/>
      <c r="M165" s="10"/>
      <c r="N165" s="10"/>
      <c r="O165" s="10"/>
      <c r="P165" s="10"/>
      <c r="Q165" s="10"/>
    </row>
    <row r="166" spans="1:17" s="6" customFormat="1" x14ac:dyDescent="0.2">
      <c r="A166" s="11" t="s">
        <v>179</v>
      </c>
      <c r="B166" s="57" t="s">
        <v>94</v>
      </c>
      <c r="C166" s="10">
        <v>0</v>
      </c>
      <c r="D166" s="10">
        <v>0</v>
      </c>
      <c r="E166" s="10">
        <v>0</v>
      </c>
      <c r="F166" s="10">
        <v>0</v>
      </c>
      <c r="G166" s="10">
        <v>20389</v>
      </c>
      <c r="H166" s="10">
        <v>46928</v>
      </c>
      <c r="I166" s="10">
        <v>44043842</v>
      </c>
      <c r="J166" s="10">
        <v>4</v>
      </c>
      <c r="K166" s="10">
        <v>28000</v>
      </c>
      <c r="L166" s="10"/>
      <c r="M166" s="10"/>
      <c r="N166" s="10"/>
      <c r="O166" s="10"/>
      <c r="P166" s="10"/>
      <c r="Q166" s="10"/>
    </row>
    <row r="167" spans="1:17" s="6" customFormat="1" x14ac:dyDescent="0.2">
      <c r="A167" s="11" t="s">
        <v>180</v>
      </c>
      <c r="B167" s="57" t="s">
        <v>95</v>
      </c>
      <c r="C167" s="10">
        <v>0</v>
      </c>
      <c r="D167" s="10">
        <v>0</v>
      </c>
      <c r="E167" s="10">
        <v>62</v>
      </c>
      <c r="F167" s="10">
        <v>620000</v>
      </c>
      <c r="G167" s="10">
        <v>0</v>
      </c>
      <c r="H167" s="10">
        <v>0</v>
      </c>
      <c r="I167" s="10">
        <v>0</v>
      </c>
      <c r="J167" s="10">
        <v>109364</v>
      </c>
      <c r="K167" s="10">
        <v>27895390</v>
      </c>
      <c r="L167" s="10"/>
      <c r="M167" s="10"/>
      <c r="N167" s="10"/>
      <c r="O167" s="10"/>
      <c r="P167" s="10"/>
      <c r="Q167" s="10"/>
    </row>
    <row r="168" spans="1:17" x14ac:dyDescent="0.2">
      <c r="A168" s="11" t="s">
        <v>51</v>
      </c>
      <c r="B168" s="57" t="s">
        <v>25</v>
      </c>
      <c r="C168" s="5">
        <v>0</v>
      </c>
      <c r="D168" s="5">
        <v>0</v>
      </c>
      <c r="E168" s="5">
        <v>0</v>
      </c>
      <c r="F168" s="5">
        <v>0</v>
      </c>
      <c r="G168" s="5">
        <v>19</v>
      </c>
      <c r="H168" s="5">
        <v>19</v>
      </c>
      <c r="I168" s="5">
        <v>19000</v>
      </c>
      <c r="J168" s="5">
        <v>2</v>
      </c>
      <c r="K168" s="5">
        <v>10000</v>
      </c>
      <c r="L168" s="5"/>
      <c r="M168" s="5"/>
      <c r="N168" s="5"/>
      <c r="O168" s="5"/>
      <c r="P168" s="5"/>
      <c r="Q168" s="5"/>
    </row>
    <row r="169" spans="1:17" x14ac:dyDescent="0.2">
      <c r="A169" s="11" t="s">
        <v>52</v>
      </c>
      <c r="B169" s="57" t="s">
        <v>26</v>
      </c>
      <c r="C169" s="5">
        <v>0</v>
      </c>
      <c r="D169" s="5">
        <v>0</v>
      </c>
      <c r="E169" s="5">
        <v>7</v>
      </c>
      <c r="F169" s="5">
        <v>150000</v>
      </c>
      <c r="G169" s="5">
        <v>1491</v>
      </c>
      <c r="H169" s="5">
        <v>0</v>
      </c>
      <c r="I169" s="5">
        <v>1491000</v>
      </c>
      <c r="J169" s="5">
        <v>27</v>
      </c>
      <c r="K169" s="5">
        <v>189274</v>
      </c>
      <c r="L169" s="5"/>
      <c r="M169" s="5"/>
      <c r="N169" s="5"/>
      <c r="O169" s="5"/>
      <c r="P169" s="5"/>
      <c r="Q169" s="5"/>
    </row>
    <row r="170" spans="1:17" x14ac:dyDescent="0.2">
      <c r="A170" s="11" t="s">
        <v>53</v>
      </c>
      <c r="B170" s="57" t="s">
        <v>27</v>
      </c>
      <c r="C170" s="5">
        <v>0</v>
      </c>
      <c r="D170" s="5">
        <v>0</v>
      </c>
      <c r="E170" s="5">
        <v>32</v>
      </c>
      <c r="F170" s="5">
        <v>345000</v>
      </c>
      <c r="G170" s="5">
        <v>4815</v>
      </c>
      <c r="H170" s="5">
        <v>10416</v>
      </c>
      <c r="I170" s="5">
        <v>5336214</v>
      </c>
      <c r="J170" s="5">
        <v>902</v>
      </c>
      <c r="K170" s="5">
        <v>1360000</v>
      </c>
      <c r="L170" s="5"/>
      <c r="M170" s="5"/>
      <c r="N170" s="5"/>
      <c r="O170" s="5"/>
      <c r="P170" s="5"/>
      <c r="Q170" s="5"/>
    </row>
    <row r="171" spans="1:17" x14ac:dyDescent="0.2">
      <c r="A171" s="11" t="s">
        <v>54</v>
      </c>
      <c r="B171" s="57" t="s">
        <v>28</v>
      </c>
      <c r="C171" s="5">
        <v>0</v>
      </c>
      <c r="D171" s="5">
        <v>0</v>
      </c>
      <c r="E171" s="5">
        <v>21</v>
      </c>
      <c r="F171" s="5">
        <v>315000</v>
      </c>
      <c r="G171" s="5">
        <v>5081</v>
      </c>
      <c r="H171" s="5">
        <v>5081</v>
      </c>
      <c r="I171" s="5">
        <v>5227000</v>
      </c>
      <c r="J171" s="5">
        <v>518</v>
      </c>
      <c r="K171" s="5">
        <v>1179885</v>
      </c>
      <c r="L171" s="5"/>
      <c r="M171" s="5"/>
      <c r="N171" s="5"/>
      <c r="O171" s="5"/>
      <c r="P171" s="5"/>
      <c r="Q171" s="5"/>
    </row>
    <row r="172" spans="1:17" x14ac:dyDescent="0.2">
      <c r="A172" s="11" t="s">
        <v>55</v>
      </c>
      <c r="B172" s="57" t="s">
        <v>29</v>
      </c>
      <c r="C172" s="5">
        <v>0</v>
      </c>
      <c r="D172" s="5">
        <v>0</v>
      </c>
      <c r="E172" s="5">
        <v>48</v>
      </c>
      <c r="F172" s="5">
        <v>1420000</v>
      </c>
      <c r="G172" s="5">
        <v>0</v>
      </c>
      <c r="H172" s="5">
        <v>0</v>
      </c>
      <c r="I172" s="5">
        <v>0</v>
      </c>
      <c r="J172" s="5">
        <v>7111</v>
      </c>
      <c r="K172" s="5">
        <v>2919840</v>
      </c>
      <c r="L172" s="5"/>
      <c r="M172" s="5"/>
      <c r="N172" s="5"/>
      <c r="O172" s="5"/>
      <c r="P172" s="5"/>
      <c r="Q172" s="5"/>
    </row>
    <row r="173" spans="1:17" x14ac:dyDescent="0.2">
      <c r="A173" s="11" t="s">
        <v>56</v>
      </c>
      <c r="B173" s="57" t="s">
        <v>30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/>
      <c r="M173" s="5"/>
      <c r="N173" s="5"/>
      <c r="O173" s="5"/>
      <c r="P173" s="5"/>
      <c r="Q173" s="5"/>
    </row>
    <row r="174" spans="1:17" x14ac:dyDescent="0.2">
      <c r="A174" s="11" t="s">
        <v>57</v>
      </c>
      <c r="B174" s="57" t="s">
        <v>31</v>
      </c>
      <c r="C174" s="5">
        <v>0</v>
      </c>
      <c r="D174" s="5">
        <v>0</v>
      </c>
      <c r="E174" s="5">
        <v>19</v>
      </c>
      <c r="F174" s="5">
        <v>198000</v>
      </c>
      <c r="G174" s="5">
        <v>0</v>
      </c>
      <c r="H174" s="5">
        <v>0</v>
      </c>
      <c r="I174" s="5">
        <v>0</v>
      </c>
      <c r="J174" s="5">
        <v>1</v>
      </c>
      <c r="K174" s="5">
        <v>10200</v>
      </c>
      <c r="L174" s="5"/>
      <c r="M174" s="5"/>
      <c r="N174" s="5"/>
      <c r="O174" s="5"/>
      <c r="P174" s="5"/>
      <c r="Q174" s="5"/>
    </row>
    <row r="175" spans="1:17" x14ac:dyDescent="0.2">
      <c r="A175" s="11" t="s">
        <v>58</v>
      </c>
      <c r="B175" s="57" t="s">
        <v>32</v>
      </c>
      <c r="C175" s="5">
        <v>0</v>
      </c>
      <c r="D175" s="5">
        <v>0</v>
      </c>
      <c r="E175" s="5">
        <v>30</v>
      </c>
      <c r="F175" s="5">
        <v>248000</v>
      </c>
      <c r="G175" s="5">
        <v>8908</v>
      </c>
      <c r="H175" s="5">
        <v>17596</v>
      </c>
      <c r="I175" s="5">
        <v>2507400</v>
      </c>
      <c r="J175" s="5">
        <v>219</v>
      </c>
      <c r="K175" s="5">
        <v>1156520</v>
      </c>
      <c r="L175" s="5"/>
      <c r="M175" s="5"/>
      <c r="N175" s="5"/>
      <c r="O175" s="5"/>
      <c r="P175" s="5"/>
      <c r="Q175" s="5"/>
    </row>
    <row r="176" spans="1:17" x14ac:dyDescent="0.2">
      <c r="A176" s="11" t="s">
        <v>59</v>
      </c>
      <c r="B176" s="57" t="s">
        <v>33</v>
      </c>
      <c r="C176" s="5">
        <v>0</v>
      </c>
      <c r="D176" s="5">
        <v>0</v>
      </c>
      <c r="E176" s="5">
        <v>16</v>
      </c>
      <c r="F176" s="5">
        <v>80000</v>
      </c>
      <c r="G176" s="5">
        <v>0</v>
      </c>
      <c r="H176" s="5">
        <v>0</v>
      </c>
      <c r="I176" s="5">
        <v>0</v>
      </c>
      <c r="J176" s="5">
        <v>83</v>
      </c>
      <c r="K176" s="5">
        <v>994995</v>
      </c>
      <c r="L176" s="5"/>
      <c r="M176" s="5"/>
      <c r="N176" s="5"/>
      <c r="O176" s="5"/>
      <c r="P176" s="5"/>
      <c r="Q176" s="5"/>
    </row>
    <row r="177" spans="1:17" x14ac:dyDescent="0.2">
      <c r="A177" s="11" t="s">
        <v>60</v>
      </c>
      <c r="B177" s="57" t="s">
        <v>34</v>
      </c>
      <c r="C177" s="5">
        <v>0</v>
      </c>
      <c r="D177" s="5">
        <v>0</v>
      </c>
      <c r="E177" s="5">
        <v>21</v>
      </c>
      <c r="F177" s="5">
        <v>375000</v>
      </c>
      <c r="G177" s="5">
        <v>2776</v>
      </c>
      <c r="H177" s="5">
        <v>2776</v>
      </c>
      <c r="I177" s="5">
        <v>2221000</v>
      </c>
      <c r="J177" s="5">
        <v>96</v>
      </c>
      <c r="K177" s="5">
        <v>583500</v>
      </c>
      <c r="L177" s="5"/>
      <c r="M177" s="5"/>
      <c r="N177" s="5"/>
      <c r="O177" s="5"/>
      <c r="P177" s="5"/>
      <c r="Q177" s="5"/>
    </row>
    <row r="178" spans="1:17" x14ac:dyDescent="0.2">
      <c r="A178" s="11" t="s">
        <v>61</v>
      </c>
      <c r="B178" s="57" t="s">
        <v>35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11</v>
      </c>
      <c r="K178" s="5">
        <v>619948</v>
      </c>
      <c r="L178" s="5"/>
      <c r="M178" s="5"/>
      <c r="N178" s="5"/>
      <c r="O178" s="5"/>
      <c r="P178" s="5"/>
      <c r="Q178" s="5"/>
    </row>
    <row r="179" spans="1:17" x14ac:dyDescent="0.2">
      <c r="A179" s="11" t="s">
        <v>62</v>
      </c>
      <c r="B179" s="57" t="s">
        <v>36</v>
      </c>
      <c r="C179" s="5">
        <v>2165</v>
      </c>
      <c r="D179" s="5">
        <v>5362600</v>
      </c>
      <c r="E179" s="5">
        <v>72</v>
      </c>
      <c r="F179" s="5">
        <v>1800000</v>
      </c>
      <c r="G179" s="5">
        <v>2071</v>
      </c>
      <c r="H179" s="5">
        <v>2071</v>
      </c>
      <c r="I179" s="5">
        <v>2071000</v>
      </c>
      <c r="J179" s="5">
        <v>7</v>
      </c>
      <c r="K179" s="5">
        <v>58604</v>
      </c>
      <c r="L179" s="5"/>
      <c r="M179" s="5"/>
      <c r="N179" s="5"/>
      <c r="O179" s="5"/>
      <c r="P179" s="5"/>
      <c r="Q179" s="5"/>
    </row>
    <row r="180" spans="1:17" x14ac:dyDescent="0.2">
      <c r="A180" s="11" t="s">
        <v>63</v>
      </c>
      <c r="B180" s="57" t="s">
        <v>37</v>
      </c>
      <c r="C180" s="5">
        <v>0</v>
      </c>
      <c r="D180" s="5">
        <v>0</v>
      </c>
      <c r="E180" s="5">
        <v>15</v>
      </c>
      <c r="F180" s="5">
        <v>449025</v>
      </c>
      <c r="G180" s="5">
        <v>1341</v>
      </c>
      <c r="H180" s="5">
        <v>1341</v>
      </c>
      <c r="I180" s="5">
        <v>459850</v>
      </c>
      <c r="J180" s="5">
        <v>1</v>
      </c>
      <c r="K180" s="5">
        <v>20000</v>
      </c>
      <c r="L180" s="5"/>
      <c r="M180" s="5"/>
      <c r="N180" s="5"/>
      <c r="O180" s="5"/>
      <c r="P180" s="5"/>
      <c r="Q180" s="5"/>
    </row>
    <row r="181" spans="1:17" x14ac:dyDescent="0.2">
      <c r="A181" s="11" t="s">
        <v>64</v>
      </c>
      <c r="B181" s="57" t="s">
        <v>38</v>
      </c>
      <c r="C181" s="5">
        <v>0</v>
      </c>
      <c r="D181" s="5">
        <v>0</v>
      </c>
      <c r="E181" s="5">
        <v>11</v>
      </c>
      <c r="F181" s="5">
        <v>80000</v>
      </c>
      <c r="G181" s="5">
        <v>4274</v>
      </c>
      <c r="H181" s="5">
        <v>8754</v>
      </c>
      <c r="I181" s="5">
        <v>2868357</v>
      </c>
      <c r="J181" s="5">
        <v>7</v>
      </c>
      <c r="K181" s="5">
        <v>42000</v>
      </c>
      <c r="L181" s="5"/>
      <c r="M181" s="5"/>
      <c r="N181" s="5"/>
      <c r="O181" s="5"/>
      <c r="P181" s="5"/>
      <c r="Q181" s="5"/>
    </row>
    <row r="182" spans="1:17" x14ac:dyDescent="0.2">
      <c r="A182" s="11" t="s">
        <v>65</v>
      </c>
      <c r="B182" s="57" t="s">
        <v>39</v>
      </c>
      <c r="C182" s="5">
        <v>0</v>
      </c>
      <c r="D182" s="5">
        <v>0</v>
      </c>
      <c r="E182" s="5">
        <v>0</v>
      </c>
      <c r="F182" s="5">
        <v>0</v>
      </c>
      <c r="G182" s="5">
        <v>204</v>
      </c>
      <c r="H182" s="5">
        <v>438</v>
      </c>
      <c r="I182" s="5">
        <v>882000</v>
      </c>
      <c r="J182" s="5">
        <v>0</v>
      </c>
      <c r="K182" s="5">
        <v>0</v>
      </c>
      <c r="L182" s="5"/>
      <c r="M182" s="5"/>
      <c r="N182" s="5"/>
      <c r="O182" s="5"/>
      <c r="P182" s="5"/>
      <c r="Q182" s="5"/>
    </row>
    <row r="183" spans="1:17" x14ac:dyDescent="0.2">
      <c r="A183" s="12" t="s">
        <v>66</v>
      </c>
      <c r="B183" s="58" t="s">
        <v>40</v>
      </c>
      <c r="C183" s="15">
        <v>0</v>
      </c>
      <c r="D183" s="15">
        <v>0</v>
      </c>
      <c r="E183" s="15">
        <v>0</v>
      </c>
      <c r="F183" s="15">
        <v>0</v>
      </c>
      <c r="G183" s="15">
        <v>81</v>
      </c>
      <c r="H183" s="15">
        <v>91</v>
      </c>
      <c r="I183" s="15">
        <v>202500</v>
      </c>
      <c r="J183" s="15">
        <v>0</v>
      </c>
      <c r="K183" s="15">
        <v>0</v>
      </c>
      <c r="L183" s="117"/>
      <c r="M183" s="117"/>
      <c r="N183" s="117"/>
      <c r="O183" s="117"/>
      <c r="P183" s="22"/>
      <c r="Q183" s="22"/>
    </row>
    <row r="184" spans="1:17" ht="10.5" customHeight="1" x14ac:dyDescent="0.2">
      <c r="A184" t="s">
        <v>41</v>
      </c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ht="12" hidden="1" customHeight="1" x14ac:dyDescent="0.2">
      <c r="A185" t="s">
        <v>182</v>
      </c>
      <c r="C185" s="22" t="e">
        <f>C161-SUM(C162:C167)-#REF!</f>
        <v>#REF!</v>
      </c>
      <c r="D185" s="22" t="e">
        <f>D161-SUM(D162:D167)-#REF!</f>
        <v>#REF!</v>
      </c>
      <c r="E185" s="22" t="e">
        <f>E161-SUM(E162:E167)-#REF!</f>
        <v>#REF!</v>
      </c>
      <c r="F185" s="22"/>
      <c r="G185" s="22"/>
      <c r="H185" s="22"/>
      <c r="I185" s="22" t="e">
        <f>I161-SUM(I162:I167)-#REF!</f>
        <v>#REF!</v>
      </c>
      <c r="J185" s="22" t="e">
        <f>J161-SUM(J162:J167)-#REF!</f>
        <v>#REF!</v>
      </c>
      <c r="K185" s="22" t="e">
        <f>K161-SUM(K162:K167)-#REF!</f>
        <v>#REF!</v>
      </c>
      <c r="L185" s="22" t="e">
        <f>L161-SUM(L162:L167)-#REF!</f>
        <v>#REF!</v>
      </c>
      <c r="M185" s="22" t="e">
        <f>M161-SUM(M162:M167)-#REF!</f>
        <v>#REF!</v>
      </c>
      <c r="N185" s="22" t="e">
        <f>N161-SUM(N162:N167)-#REF!</f>
        <v>#REF!</v>
      </c>
      <c r="O185" s="22" t="e">
        <f>O161-SUM(O162:O167)-#REF!</f>
        <v>#REF!</v>
      </c>
      <c r="P185" s="22" t="e">
        <f>P161-SUM(P162:P167)-#REF!</f>
        <v>#REF!</v>
      </c>
      <c r="Q185" s="22" t="e">
        <f>Q161-SUM(Q162:Q167)-#REF!</f>
        <v>#REF!</v>
      </c>
    </row>
    <row r="186" spans="1:17" ht="12" hidden="1" customHeight="1" x14ac:dyDescent="0.2">
      <c r="A186" t="s">
        <v>68</v>
      </c>
      <c r="C186" s="22">
        <f>C167-SUM(C168:C181)</f>
        <v>-2165</v>
      </c>
      <c r="D186" s="22">
        <f>D167-SUM(D168:D181)</f>
        <v>-5362600</v>
      </c>
      <c r="E186" s="22">
        <f>E167-SUM(E168:E181)</f>
        <v>-230</v>
      </c>
      <c r="F186" s="22"/>
      <c r="G186" s="22"/>
      <c r="H186" s="22"/>
      <c r="I186" s="22">
        <f t="shared" ref="I186:Q186" si="27">I167-SUM(I168:I181)</f>
        <v>-22200821</v>
      </c>
      <c r="J186" s="22">
        <f t="shared" si="27"/>
        <v>100379</v>
      </c>
      <c r="K186" s="22">
        <f t="shared" si="27"/>
        <v>18750624</v>
      </c>
      <c r="L186" s="22">
        <f t="shared" si="27"/>
        <v>0</v>
      </c>
      <c r="M186" s="22">
        <f t="shared" si="27"/>
        <v>0</v>
      </c>
      <c r="N186" s="22">
        <f t="shared" si="27"/>
        <v>0</v>
      </c>
      <c r="O186" s="22">
        <f t="shared" si="27"/>
        <v>0</v>
      </c>
      <c r="P186" s="22">
        <f t="shared" si="27"/>
        <v>0</v>
      </c>
      <c r="Q186" s="22">
        <f t="shared" si="27"/>
        <v>0</v>
      </c>
    </row>
    <row r="187" spans="1:17" ht="12" hidden="1" customHeight="1" x14ac:dyDescent="0.2">
      <c r="A187" t="s">
        <v>69</v>
      </c>
      <c r="C187" s="22" t="e">
        <f>#REF!-#REF!-C182</f>
        <v>#REF!</v>
      </c>
      <c r="D187" s="22" t="e">
        <f>#REF!-#REF!-D182</f>
        <v>#REF!</v>
      </c>
      <c r="E187" s="22" t="e">
        <f>#REF!-#REF!-E182</f>
        <v>#REF!</v>
      </c>
      <c r="F187" s="22"/>
      <c r="G187" s="22"/>
      <c r="H187" s="22"/>
      <c r="I187" s="22" t="e">
        <f>#REF!-#REF!-I182</f>
        <v>#REF!</v>
      </c>
      <c r="J187" s="22" t="e">
        <f>#REF!-#REF!-J182</f>
        <v>#REF!</v>
      </c>
      <c r="K187" s="22" t="e">
        <f>#REF!-#REF!-K182</f>
        <v>#REF!</v>
      </c>
      <c r="L187" s="22" t="e">
        <f>#REF!-#REF!-L182</f>
        <v>#REF!</v>
      </c>
      <c r="M187" s="22" t="e">
        <f>#REF!-#REF!-M182</f>
        <v>#REF!</v>
      </c>
      <c r="N187" s="22" t="e">
        <f>#REF!-#REF!-N182</f>
        <v>#REF!</v>
      </c>
      <c r="O187" s="22" t="e">
        <f>#REF!-#REF!-O182</f>
        <v>#REF!</v>
      </c>
      <c r="P187" s="22" t="e">
        <f>#REF!-#REF!-P182</f>
        <v>#REF!</v>
      </c>
      <c r="Q187" s="22" t="e">
        <f>#REF!-#REF!-Q182</f>
        <v>#REF!</v>
      </c>
    </row>
    <row r="188" spans="1:17" ht="12" hidden="1" customHeight="1" x14ac:dyDescent="0.2">
      <c r="A188" t="s">
        <v>70</v>
      </c>
      <c r="C188" s="23" t="e">
        <v>#REF!</v>
      </c>
      <c r="I188" s="22"/>
      <c r="J188" s="22"/>
      <c r="K188" s="22" t="e">
        <v>#REF!</v>
      </c>
      <c r="L188" s="22" t="e">
        <v>#REF!</v>
      </c>
      <c r="M188" s="22" t="e">
        <v>#REF!</v>
      </c>
      <c r="N188" s="22" t="e">
        <v>#REF!</v>
      </c>
      <c r="O188" s="22" t="e">
        <v>#REF!</v>
      </c>
      <c r="P188" s="22" t="e">
        <v>#REF!</v>
      </c>
      <c r="Q188" s="22" t="e">
        <v>#REF!</v>
      </c>
    </row>
    <row r="189" spans="1:17" x14ac:dyDescent="0.2">
      <c r="A189" s="117" t="s">
        <v>183</v>
      </c>
      <c r="I189" s="23"/>
      <c r="J189" s="23"/>
      <c r="K189" s="23"/>
      <c r="L189" s="23"/>
      <c r="M189" s="23"/>
      <c r="N189" s="23"/>
      <c r="O189" s="23"/>
      <c r="P189" s="23"/>
      <c r="Q189" s="23"/>
    </row>
  </sheetData>
  <mergeCells count="75">
    <mergeCell ref="A3:R3"/>
    <mergeCell ref="A40:R40"/>
    <mergeCell ref="A78:R78"/>
    <mergeCell ref="A117:R117"/>
    <mergeCell ref="A155:R155"/>
    <mergeCell ref="A5:B8"/>
    <mergeCell ref="C5:D5"/>
    <mergeCell ref="E5:F5"/>
    <mergeCell ref="G5:I5"/>
    <mergeCell ref="J5:K5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42:B45"/>
    <mergeCell ref="C42:D42"/>
    <mergeCell ref="E42:F42"/>
    <mergeCell ref="G42:I42"/>
    <mergeCell ref="J42:K42"/>
    <mergeCell ref="C44:C45"/>
    <mergeCell ref="D44:D45"/>
    <mergeCell ref="E44:E45"/>
    <mergeCell ref="F44:F45"/>
    <mergeCell ref="G44:G45"/>
    <mergeCell ref="H44:H45"/>
    <mergeCell ref="I44:I45"/>
    <mergeCell ref="J44:J45"/>
    <mergeCell ref="K44:K45"/>
    <mergeCell ref="A80:B83"/>
    <mergeCell ref="C80:D80"/>
    <mergeCell ref="E80:F80"/>
    <mergeCell ref="G80:I80"/>
    <mergeCell ref="J80:K80"/>
    <mergeCell ref="C82:C83"/>
    <mergeCell ref="D82:D83"/>
    <mergeCell ref="E82:E83"/>
    <mergeCell ref="F82:F83"/>
    <mergeCell ref="G82:G83"/>
    <mergeCell ref="H82:H83"/>
    <mergeCell ref="I82:I83"/>
    <mergeCell ref="J82:J83"/>
    <mergeCell ref="K82:K83"/>
    <mergeCell ref="A119:B122"/>
    <mergeCell ref="C119:D119"/>
    <mergeCell ref="E119:F119"/>
    <mergeCell ref="G119:I119"/>
    <mergeCell ref="J119:K119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K121:K122"/>
    <mergeCell ref="A157:B160"/>
    <mergeCell ref="C157:D157"/>
    <mergeCell ref="E157:F157"/>
    <mergeCell ref="G157:I157"/>
    <mergeCell ref="J157:K157"/>
    <mergeCell ref="I159:I160"/>
    <mergeCell ref="J159:J160"/>
    <mergeCell ref="K159:K160"/>
    <mergeCell ref="C159:C160"/>
    <mergeCell ref="D159:D160"/>
    <mergeCell ref="E159:E160"/>
    <mergeCell ref="F159:F160"/>
    <mergeCell ref="G159:G160"/>
    <mergeCell ref="H159:H160"/>
  </mergeCells>
  <phoneticPr fontId="9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歷年Yearly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2016-07-28T10:20:50Z</cp:lastPrinted>
  <dcterms:created xsi:type="dcterms:W3CDTF">2001-12-06T07:16:12Z</dcterms:created>
  <dcterms:modified xsi:type="dcterms:W3CDTF">2026-09-09T01:01:37Z</dcterms:modified>
</cp:coreProperties>
</file>