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78"/>
  <workbookPr defaultThemeVersion="124226"/>
  <mc:AlternateContent xmlns:mc="http://schemas.openxmlformats.org/markup-compatibility/2006">
    <mc:Choice Requires="x15">
      <x15ac:absPath xmlns:x15ac="http://schemas.microsoft.com/office/spreadsheetml/2010/11/ac" url="D:\112性別統計\04 本部性別指標統計表\112\07\衛生\"/>
    </mc:Choice>
  </mc:AlternateContent>
  <xr:revisionPtr revIDLastSave="0" documentId="8_{47C10E8B-44FC-4607-99C7-9D1BED5798C6}" xr6:coauthVersionLast="36" xr6:coauthVersionMax="36" xr10:uidLastSave="{00000000-0000-0000-0000-000000000000}"/>
  <bookViews>
    <workbookView xWindow="0" yWindow="0" windowWidth="23040" windowHeight="9000" tabRatio="673"/>
  </bookViews>
  <sheets>
    <sheet name="111" sheetId="44" r:id="rId1"/>
    <sheet name="110" sheetId="43" r:id="rId2"/>
    <sheet name="109" sheetId="42" r:id="rId3"/>
    <sheet name="108" sheetId="41" r:id="rId4"/>
    <sheet name="107" sheetId="40" r:id="rId5"/>
    <sheet name="106" sheetId="39" r:id="rId6"/>
    <sheet name="105" sheetId="38" r:id="rId7"/>
    <sheet name="104" sheetId="37" r:id="rId8"/>
    <sheet name="103" sheetId="36" r:id="rId9"/>
    <sheet name="102" sheetId="35" r:id="rId10"/>
    <sheet name="101" sheetId="34" r:id="rId11"/>
    <sheet name="100" sheetId="33" r:id="rId12"/>
    <sheet name="99" sheetId="32" r:id="rId13"/>
    <sheet name="98" sheetId="31" r:id="rId14"/>
    <sheet name="97" sheetId="30" r:id="rId15"/>
    <sheet name="96" sheetId="29" r:id="rId16"/>
    <sheet name="95" sheetId="28" r:id="rId17"/>
    <sheet name="94" sheetId="27" r:id="rId18"/>
    <sheet name="93" sheetId="1" r:id="rId19"/>
    <sheet name="92" sheetId="17" r:id="rId20"/>
    <sheet name="91" sheetId="18" r:id="rId21"/>
    <sheet name="90" sheetId="19" r:id="rId22"/>
    <sheet name="89" sheetId="20" r:id="rId23"/>
    <sheet name="88" sheetId="21" r:id="rId24"/>
    <sheet name="87" sheetId="22" r:id="rId25"/>
    <sheet name="86" sheetId="23" r:id="rId26"/>
    <sheet name="85" sheetId="24" r:id="rId27"/>
    <sheet name="84" sheetId="25" r:id="rId28"/>
    <sheet name="83" sheetId="26" r:id="rId29"/>
  </sheets>
  <externalReferences>
    <externalReference r:id="rId30"/>
    <externalReference r:id="rId31"/>
    <externalReference r:id="rId32"/>
  </externalReferences>
  <definedNames>
    <definedName name="_xlnm.Print_Area" localSheetId="11">'100'!$A$1:$Q$31</definedName>
    <definedName name="_xlnm.Print_Area" localSheetId="10">'101'!$A$1:$P$26</definedName>
    <definedName name="_xlnm.Print_Area" localSheetId="9">'102'!$A$1:$P$26</definedName>
    <definedName name="_xlnm.Print_Area" localSheetId="28">'83'!$A$1:$P$32</definedName>
    <definedName name="_xlnm.Print_Area" localSheetId="27">'84'!$A$1:$P$32</definedName>
    <definedName name="_xlnm.Print_Area" localSheetId="23">'88'!$A$1:$P$33</definedName>
    <definedName name="_xlnm.Print_Area" localSheetId="22">'89'!$A$1:$P$33</definedName>
    <definedName name="_xlnm.Print_Area" localSheetId="21">'90'!$A$1:$P$33</definedName>
    <definedName name="_xlnm.Print_Area" localSheetId="20">'91'!$A$1:$P$33</definedName>
    <definedName name="_xlnm.Print_Area" localSheetId="19">'92'!$A$1:$P$33</definedName>
    <definedName name="_xlnm.Print_Area" localSheetId="18">'93'!$A$1:$P$33</definedName>
    <definedName name="_xlnm.Print_Area" localSheetId="17">'94'!$A$1:$P$33</definedName>
    <definedName name="_xlnm.Print_Area" localSheetId="16">'95'!$A$1:$P$33</definedName>
    <definedName name="_xlnm.Print_Area" localSheetId="14">'97'!$A$1:$P$32</definedName>
    <definedName name="Print_Area_MI">[1]表!$A$1:$R$28</definedName>
    <definedName name="TB1A" localSheetId="9">#REF!</definedName>
    <definedName name="TB1A">#REF!</definedName>
  </definedNames>
  <calcPr calcId="191029"/>
</workbook>
</file>

<file path=xl/calcChain.xml><?xml version="1.0" encoding="utf-8"?>
<calcChain xmlns="http://schemas.openxmlformats.org/spreadsheetml/2006/main">
  <c r="P29" i="31" l="1"/>
  <c r="O29" i="31"/>
  <c r="L29" i="31"/>
  <c r="K29" i="31"/>
  <c r="J29" i="31"/>
  <c r="G29" i="31"/>
  <c r="F29" i="31"/>
  <c r="E29" i="31"/>
  <c r="B29" i="31"/>
  <c r="P28" i="31"/>
  <c r="O28" i="31"/>
  <c r="L28" i="31"/>
  <c r="K28" i="31"/>
  <c r="J28" i="31"/>
  <c r="G28" i="31"/>
  <c r="F28" i="31"/>
  <c r="E28" i="31"/>
  <c r="B28" i="31"/>
  <c r="P27" i="31"/>
  <c r="O27" i="31"/>
  <c r="L27" i="31"/>
  <c r="K27" i="31"/>
  <c r="J27" i="31"/>
  <c r="G27" i="31"/>
  <c r="F27" i="31"/>
  <c r="E27" i="31"/>
  <c r="B27" i="31"/>
  <c r="P26" i="31"/>
  <c r="O26" i="31"/>
  <c r="L26" i="31"/>
  <c r="K26" i="31"/>
  <c r="J26" i="31"/>
  <c r="G26" i="31"/>
  <c r="F26" i="31"/>
  <c r="E26" i="31"/>
  <c r="B26" i="31"/>
  <c r="P25" i="31"/>
  <c r="O25" i="31"/>
  <c r="L25" i="31"/>
  <c r="K25" i="31"/>
  <c r="J25" i="31"/>
  <c r="G25" i="31"/>
  <c r="F25" i="31"/>
  <c r="E25" i="31"/>
  <c r="B25" i="31"/>
  <c r="N22" i="31"/>
  <c r="O22" i="31" s="1"/>
  <c r="I22" i="31"/>
  <c r="K22" i="31" s="1"/>
  <c r="D22" i="31"/>
  <c r="F22" i="31"/>
  <c r="E22" i="31"/>
  <c r="P21" i="31"/>
  <c r="O21" i="31"/>
  <c r="L21" i="31"/>
  <c r="K21" i="31"/>
  <c r="J21" i="31"/>
  <c r="G21" i="31"/>
  <c r="F21" i="31"/>
  <c r="E21" i="31"/>
  <c r="B21" i="31"/>
  <c r="P20" i="31"/>
  <c r="O20" i="31"/>
  <c r="L20" i="31"/>
  <c r="K20" i="31"/>
  <c r="J20" i="31"/>
  <c r="G20" i="31"/>
  <c r="F20" i="31"/>
  <c r="E20" i="31"/>
  <c r="B20" i="31"/>
  <c r="P19" i="31"/>
  <c r="O19" i="31"/>
  <c r="L19" i="31"/>
  <c r="K19" i="31"/>
  <c r="J19" i="31"/>
  <c r="G19" i="31"/>
  <c r="F19" i="31"/>
  <c r="E19" i="31"/>
  <c r="B19" i="31"/>
  <c r="P18" i="31"/>
  <c r="O18" i="31"/>
  <c r="L18" i="31"/>
  <c r="K18" i="31"/>
  <c r="J18" i="31"/>
  <c r="G18" i="31"/>
  <c r="F18" i="31"/>
  <c r="E18" i="31"/>
  <c r="B18" i="31"/>
  <c r="P17" i="31"/>
  <c r="O17" i="31"/>
  <c r="L17" i="31"/>
  <c r="K17" i="31"/>
  <c r="J17" i="31"/>
  <c r="G17" i="31"/>
  <c r="F17" i="31"/>
  <c r="E17" i="31"/>
  <c r="B17" i="31"/>
  <c r="P16" i="31"/>
  <c r="O16" i="31"/>
  <c r="L16" i="31"/>
  <c r="K16" i="31"/>
  <c r="J16" i="31"/>
  <c r="G16" i="31"/>
  <c r="F16" i="31"/>
  <c r="E16" i="31"/>
  <c r="B16" i="31"/>
  <c r="P15" i="31"/>
  <c r="O15" i="31"/>
  <c r="L15" i="31"/>
  <c r="K15" i="31"/>
  <c r="J15" i="31"/>
  <c r="G15" i="31"/>
  <c r="F15" i="31"/>
  <c r="E15" i="31"/>
  <c r="B15" i="31"/>
  <c r="P14" i="31"/>
  <c r="O14" i="31"/>
  <c r="L14" i="31"/>
  <c r="K14" i="31"/>
  <c r="J14" i="31"/>
  <c r="G14" i="31"/>
  <c r="F14" i="31"/>
  <c r="E14" i="31"/>
  <c r="B14" i="31"/>
  <c r="P13" i="31"/>
  <c r="O13" i="31"/>
  <c r="L13" i="31"/>
  <c r="K13" i="31"/>
  <c r="J13" i="31"/>
  <c r="G13" i="31"/>
  <c r="F13" i="31"/>
  <c r="E13" i="31"/>
  <c r="B13" i="31"/>
  <c r="P12" i="31"/>
  <c r="O12" i="31"/>
  <c r="L12" i="31"/>
  <c r="K12" i="31"/>
  <c r="J12" i="31"/>
  <c r="G12" i="31"/>
  <c r="F12" i="31"/>
  <c r="E12" i="31"/>
  <c r="B12" i="31"/>
  <c r="P10" i="31"/>
  <c r="O10" i="31"/>
  <c r="K10" i="31"/>
  <c r="J10" i="31"/>
  <c r="F10" i="31"/>
  <c r="E10" i="31"/>
  <c r="E10" i="30"/>
  <c r="F10" i="30"/>
  <c r="J10" i="30"/>
  <c r="K10" i="30"/>
  <c r="O10" i="30"/>
  <c r="P10" i="30"/>
  <c r="B12" i="30"/>
  <c r="E12" i="30"/>
  <c r="F12" i="30"/>
  <c r="G12" i="30"/>
  <c r="J12" i="30"/>
  <c r="K12" i="30"/>
  <c r="L12" i="30"/>
  <c r="O12" i="30"/>
  <c r="P12" i="30"/>
  <c r="B13" i="30"/>
  <c r="E13" i="30"/>
  <c r="F13" i="30"/>
  <c r="G13" i="30"/>
  <c r="J13" i="30"/>
  <c r="K13" i="30"/>
  <c r="L13" i="30"/>
  <c r="O13" i="30"/>
  <c r="P13" i="30"/>
  <c r="B14" i="30"/>
  <c r="E14" i="30"/>
  <c r="F14" i="30"/>
  <c r="G14" i="30"/>
  <c r="J14" i="30"/>
  <c r="K14" i="30"/>
  <c r="L14" i="30"/>
  <c r="O14" i="30"/>
  <c r="P14" i="30"/>
  <c r="B15" i="30"/>
  <c r="E15" i="30"/>
  <c r="F15" i="30"/>
  <c r="G15" i="30"/>
  <c r="J15" i="30"/>
  <c r="K15" i="30"/>
  <c r="L15" i="30"/>
  <c r="O15" i="30"/>
  <c r="P15" i="30"/>
  <c r="B16" i="30"/>
  <c r="E16" i="30"/>
  <c r="F16" i="30"/>
  <c r="G16" i="30"/>
  <c r="J16" i="30"/>
  <c r="K16" i="30"/>
  <c r="L16" i="30"/>
  <c r="O16" i="30"/>
  <c r="P16" i="30"/>
  <c r="B17" i="30"/>
  <c r="E17" i="30"/>
  <c r="F17" i="30"/>
  <c r="G17" i="30"/>
  <c r="J17" i="30"/>
  <c r="K17" i="30"/>
  <c r="L17" i="30"/>
  <c r="O17" i="30"/>
  <c r="P17" i="30"/>
  <c r="B18" i="30"/>
  <c r="E18" i="30"/>
  <c r="F18" i="30"/>
  <c r="G18" i="30"/>
  <c r="J18" i="30"/>
  <c r="K18" i="30"/>
  <c r="L18" i="30"/>
  <c r="O18" i="30"/>
  <c r="P18" i="30"/>
  <c r="B19" i="30"/>
  <c r="E19" i="30"/>
  <c r="F19" i="30"/>
  <c r="G19" i="30"/>
  <c r="J19" i="30"/>
  <c r="K19" i="30"/>
  <c r="L19" i="30"/>
  <c r="O19" i="30"/>
  <c r="P19" i="30"/>
  <c r="B20" i="30"/>
  <c r="E20" i="30"/>
  <c r="F20" i="30"/>
  <c r="G20" i="30"/>
  <c r="J20" i="30"/>
  <c r="K20" i="30"/>
  <c r="L20" i="30"/>
  <c r="O20" i="30"/>
  <c r="P20" i="30"/>
  <c r="B21" i="30"/>
  <c r="E21" i="30"/>
  <c r="F21" i="30"/>
  <c r="G21" i="30"/>
  <c r="J21" i="30"/>
  <c r="K21" i="30"/>
  <c r="L21" i="30"/>
  <c r="O21" i="30"/>
  <c r="P21" i="30"/>
  <c r="D22" i="30"/>
  <c r="E22" i="30"/>
  <c r="F22" i="30"/>
  <c r="I22" i="30"/>
  <c r="K22" i="30" s="1"/>
  <c r="N22" i="30"/>
  <c r="O22" i="30"/>
  <c r="B25" i="30"/>
  <c r="E25" i="30"/>
  <c r="F25" i="30"/>
  <c r="G25" i="30"/>
  <c r="J25" i="30"/>
  <c r="K25" i="30"/>
  <c r="L25" i="30"/>
  <c r="O25" i="30"/>
  <c r="P25" i="30"/>
  <c r="B26" i="30"/>
  <c r="E26" i="30"/>
  <c r="F26" i="30"/>
  <c r="G26" i="30"/>
  <c r="J26" i="30"/>
  <c r="K26" i="30"/>
  <c r="L26" i="30"/>
  <c r="O26" i="30"/>
  <c r="P26" i="30"/>
  <c r="B27" i="30"/>
  <c r="E27" i="30"/>
  <c r="F27" i="30"/>
  <c r="G27" i="30"/>
  <c r="J27" i="30"/>
  <c r="K27" i="30"/>
  <c r="L27" i="30"/>
  <c r="O27" i="30"/>
  <c r="P27" i="30"/>
  <c r="B28" i="30"/>
  <c r="E28" i="30"/>
  <c r="F28" i="30"/>
  <c r="G28" i="30"/>
  <c r="J28" i="30"/>
  <c r="K28" i="30"/>
  <c r="L28" i="30"/>
  <c r="O28" i="30"/>
  <c r="P28" i="30"/>
  <c r="B29" i="30"/>
  <c r="E29" i="30"/>
  <c r="F29" i="30"/>
  <c r="G29" i="30"/>
  <c r="J29" i="30"/>
  <c r="K29" i="30"/>
  <c r="L29" i="30"/>
  <c r="O29" i="30"/>
  <c r="P29" i="30"/>
  <c r="D22" i="26"/>
  <c r="F22" i="26"/>
  <c r="O10" i="26"/>
  <c r="O29" i="26"/>
  <c r="O28" i="26"/>
  <c r="O27" i="26"/>
  <c r="O26" i="26"/>
  <c r="O25" i="26"/>
  <c r="N22" i="26"/>
  <c r="O22" i="26" s="1"/>
  <c r="O21" i="26"/>
  <c r="O20" i="26"/>
  <c r="O19" i="26"/>
  <c r="O18" i="26"/>
  <c r="O17" i="26"/>
  <c r="O16" i="26"/>
  <c r="O15" i="26"/>
  <c r="O14" i="26"/>
  <c r="O13" i="26"/>
  <c r="O12" i="26"/>
  <c r="J29" i="26"/>
  <c r="J28" i="26"/>
  <c r="J27" i="26"/>
  <c r="J26" i="26"/>
  <c r="J25" i="26"/>
  <c r="I22" i="26"/>
  <c r="J22" i="26"/>
  <c r="J21" i="26"/>
  <c r="J20" i="26"/>
  <c r="J19" i="26"/>
  <c r="J18" i="26"/>
  <c r="J17" i="26"/>
  <c r="J16" i="26"/>
  <c r="J15" i="26"/>
  <c r="J14" i="26"/>
  <c r="J13" i="26"/>
  <c r="J12" i="26"/>
  <c r="J10" i="26"/>
  <c r="E29" i="26"/>
  <c r="E28" i="26"/>
  <c r="E27" i="26"/>
  <c r="E26" i="26"/>
  <c r="E25" i="26"/>
  <c r="E21" i="26"/>
  <c r="E20" i="26"/>
  <c r="E19" i="26"/>
  <c r="E18" i="26"/>
  <c r="E17" i="26"/>
  <c r="E16" i="26"/>
  <c r="E15" i="26"/>
  <c r="E14" i="26"/>
  <c r="E13" i="26"/>
  <c r="E12" i="26"/>
  <c r="E10" i="26"/>
  <c r="P29" i="26"/>
  <c r="K29" i="26"/>
  <c r="F29" i="26"/>
  <c r="P28" i="26"/>
  <c r="K28" i="26"/>
  <c r="F28" i="26"/>
  <c r="P27" i="26"/>
  <c r="P26" i="26"/>
  <c r="P25" i="26"/>
  <c r="P22" i="26"/>
  <c r="P21" i="26"/>
  <c r="P20" i="26"/>
  <c r="P19" i="26"/>
  <c r="P18" i="26"/>
  <c r="P17" i="26"/>
  <c r="P16" i="26"/>
  <c r="P15" i="26"/>
  <c r="P14" i="26"/>
  <c r="P13" i="26"/>
  <c r="P12" i="26"/>
  <c r="P10" i="26"/>
  <c r="K27" i="26"/>
  <c r="K26" i="26"/>
  <c r="K25" i="26"/>
  <c r="K21" i="26"/>
  <c r="K20" i="26"/>
  <c r="K19" i="26"/>
  <c r="K18" i="26"/>
  <c r="K17" i="26"/>
  <c r="K16" i="26"/>
  <c r="K15" i="26"/>
  <c r="K14" i="26"/>
  <c r="K13" i="26"/>
  <c r="K12" i="26"/>
  <c r="K10" i="26"/>
  <c r="F27" i="26"/>
  <c r="F26" i="26"/>
  <c r="F25" i="26"/>
  <c r="F21" i="26"/>
  <c r="F20" i="26"/>
  <c r="F19" i="26"/>
  <c r="F18" i="26"/>
  <c r="F17" i="26"/>
  <c r="F16" i="26"/>
  <c r="F15" i="26"/>
  <c r="F14" i="26"/>
  <c r="F13" i="26"/>
  <c r="F12" i="26"/>
  <c r="F10" i="26"/>
  <c r="O29" i="25"/>
  <c r="O28" i="25"/>
  <c r="O27" i="25"/>
  <c r="O26" i="25"/>
  <c r="O25" i="25"/>
  <c r="N22" i="25"/>
  <c r="P22" i="25"/>
  <c r="O22" i="25"/>
  <c r="O21" i="25"/>
  <c r="O20" i="25"/>
  <c r="O19" i="25"/>
  <c r="O18" i="25"/>
  <c r="O17" i="25"/>
  <c r="O16" i="25"/>
  <c r="O15" i="25"/>
  <c r="O14" i="25"/>
  <c r="O13" i="25"/>
  <c r="O12" i="25"/>
  <c r="O10" i="25"/>
  <c r="J29" i="25"/>
  <c r="J28" i="25"/>
  <c r="J27" i="25"/>
  <c r="J26" i="25"/>
  <c r="J25" i="25"/>
  <c r="I22" i="25"/>
  <c r="J22" i="25" s="1"/>
  <c r="J21" i="25"/>
  <c r="J20" i="25"/>
  <c r="J19" i="25"/>
  <c r="J18" i="25"/>
  <c r="J17" i="25"/>
  <c r="J16" i="25"/>
  <c r="J15" i="25"/>
  <c r="J14" i="25"/>
  <c r="J13" i="25"/>
  <c r="J12" i="25"/>
  <c r="J10" i="25"/>
  <c r="E29" i="25"/>
  <c r="E28" i="25"/>
  <c r="E27" i="25"/>
  <c r="E26" i="25"/>
  <c r="E25" i="25"/>
  <c r="D22" i="25"/>
  <c r="E22" i="25"/>
  <c r="E21" i="25"/>
  <c r="E20" i="25"/>
  <c r="E19" i="25"/>
  <c r="E18" i="25"/>
  <c r="E17" i="25"/>
  <c r="E16" i="25"/>
  <c r="E15" i="25"/>
  <c r="E14" i="25"/>
  <c r="E13" i="25"/>
  <c r="E12" i="25"/>
  <c r="E10" i="25"/>
  <c r="P29" i="25"/>
  <c r="K29" i="25"/>
  <c r="F29" i="25"/>
  <c r="P28" i="25"/>
  <c r="K28" i="25"/>
  <c r="F28" i="25"/>
  <c r="P27" i="25"/>
  <c r="P26" i="25"/>
  <c r="P25" i="25"/>
  <c r="P21" i="25"/>
  <c r="P20" i="25"/>
  <c r="P19" i="25"/>
  <c r="P18" i="25"/>
  <c r="P17" i="25"/>
  <c r="P16" i="25"/>
  <c r="P15" i="25"/>
  <c r="P14" i="25"/>
  <c r="P13" i="25"/>
  <c r="P12" i="25"/>
  <c r="P10" i="25"/>
  <c r="K27" i="25"/>
  <c r="K26" i="25"/>
  <c r="K25" i="25"/>
  <c r="K21" i="25"/>
  <c r="K20" i="25"/>
  <c r="K19" i="25"/>
  <c r="K18" i="25"/>
  <c r="K17" i="25"/>
  <c r="K16" i="25"/>
  <c r="K15" i="25"/>
  <c r="K14" i="25"/>
  <c r="K13" i="25"/>
  <c r="K12" i="25"/>
  <c r="K10" i="25"/>
  <c r="F27" i="25"/>
  <c r="F26" i="25"/>
  <c r="F25" i="25"/>
  <c r="F21" i="25"/>
  <c r="F20" i="25"/>
  <c r="F19" i="25"/>
  <c r="F18" i="25"/>
  <c r="F17" i="25"/>
  <c r="F16" i="25"/>
  <c r="F15" i="25"/>
  <c r="F14" i="25"/>
  <c r="F13" i="25"/>
  <c r="F12" i="25"/>
  <c r="F10" i="25"/>
  <c r="O29" i="24"/>
  <c r="O28" i="24"/>
  <c r="O27" i="24"/>
  <c r="O26" i="24"/>
  <c r="O25" i="24"/>
  <c r="N22" i="24"/>
  <c r="P22" i="24" s="1"/>
  <c r="O21" i="24"/>
  <c r="O20" i="24"/>
  <c r="O19" i="24"/>
  <c r="O18" i="24"/>
  <c r="O17" i="24"/>
  <c r="O16" i="24"/>
  <c r="O15" i="24"/>
  <c r="O14" i="24"/>
  <c r="O13" i="24"/>
  <c r="O12" i="24"/>
  <c r="O10" i="24"/>
  <c r="J29" i="24"/>
  <c r="J28" i="24"/>
  <c r="J27" i="24"/>
  <c r="J26" i="24"/>
  <c r="J25" i="24"/>
  <c r="I22" i="24"/>
  <c r="J22" i="24"/>
  <c r="J21" i="24"/>
  <c r="J20" i="24"/>
  <c r="J19" i="24"/>
  <c r="J18" i="24"/>
  <c r="J17" i="24"/>
  <c r="J16" i="24"/>
  <c r="J15" i="24"/>
  <c r="J14" i="24"/>
  <c r="J13" i="24"/>
  <c r="J12" i="24"/>
  <c r="J10" i="24"/>
  <c r="E29" i="24"/>
  <c r="E28" i="24"/>
  <c r="E27" i="24"/>
  <c r="E26" i="24"/>
  <c r="E25" i="24"/>
  <c r="D22" i="24"/>
  <c r="E22" i="24" s="1"/>
  <c r="E21" i="24"/>
  <c r="E20" i="24"/>
  <c r="E19" i="24"/>
  <c r="E18" i="24"/>
  <c r="E17" i="24"/>
  <c r="E16" i="24"/>
  <c r="E15" i="24"/>
  <c r="E14" i="24"/>
  <c r="E13" i="24"/>
  <c r="E12" i="24"/>
  <c r="E10" i="24"/>
  <c r="P29" i="24"/>
  <c r="K29" i="24"/>
  <c r="F29" i="24"/>
  <c r="P28" i="24"/>
  <c r="K28" i="24"/>
  <c r="F28" i="24"/>
  <c r="P27" i="24"/>
  <c r="P26" i="24"/>
  <c r="P25" i="24"/>
  <c r="P21" i="24"/>
  <c r="P20" i="24"/>
  <c r="P19" i="24"/>
  <c r="P18" i="24"/>
  <c r="P17" i="24"/>
  <c r="P16" i="24"/>
  <c r="P15" i="24"/>
  <c r="P14" i="24"/>
  <c r="P13" i="24"/>
  <c r="P12" i="24"/>
  <c r="P10" i="24"/>
  <c r="K27" i="24"/>
  <c r="K26" i="24"/>
  <c r="K25" i="24"/>
  <c r="K22" i="24"/>
  <c r="K21" i="24"/>
  <c r="K20" i="24"/>
  <c r="K19" i="24"/>
  <c r="K18" i="24"/>
  <c r="K17" i="24"/>
  <c r="K16" i="24"/>
  <c r="K15" i="24"/>
  <c r="K14" i="24"/>
  <c r="K13" i="24"/>
  <c r="K12" i="24"/>
  <c r="K10" i="24"/>
  <c r="F27" i="24"/>
  <c r="F26" i="24"/>
  <c r="F25" i="24"/>
  <c r="F22" i="24"/>
  <c r="F21" i="24"/>
  <c r="F20" i="24"/>
  <c r="F19" i="24"/>
  <c r="F18" i="24"/>
  <c r="F17" i="24"/>
  <c r="F16" i="24"/>
  <c r="F15" i="24"/>
  <c r="F14" i="24"/>
  <c r="F13" i="24"/>
  <c r="F12" i="24"/>
  <c r="F10" i="24"/>
  <c r="O29" i="23"/>
  <c r="O28" i="23"/>
  <c r="O27" i="23"/>
  <c r="O26" i="23"/>
  <c r="O25" i="23"/>
  <c r="N22" i="23"/>
  <c r="O22" i="23" s="1"/>
  <c r="P22" i="23"/>
  <c r="O21" i="23"/>
  <c r="O20" i="23"/>
  <c r="O19" i="23"/>
  <c r="O18" i="23"/>
  <c r="O17" i="23"/>
  <c r="O16" i="23"/>
  <c r="O15" i="23"/>
  <c r="O14" i="23"/>
  <c r="O13" i="23"/>
  <c r="O12" i="23"/>
  <c r="O10" i="23"/>
  <c r="J29" i="23"/>
  <c r="J28" i="23"/>
  <c r="J27" i="23"/>
  <c r="J26" i="23"/>
  <c r="J25" i="23"/>
  <c r="I22" i="23"/>
  <c r="K22" i="23" s="1"/>
  <c r="J22" i="23"/>
  <c r="J21" i="23"/>
  <c r="J20" i="23"/>
  <c r="J19" i="23"/>
  <c r="J18" i="23"/>
  <c r="J17" i="23"/>
  <c r="J16" i="23"/>
  <c r="J15" i="23"/>
  <c r="J14" i="23"/>
  <c r="J13" i="23"/>
  <c r="J12" i="23"/>
  <c r="J10" i="23"/>
  <c r="E29" i="23"/>
  <c r="E28" i="23"/>
  <c r="E27" i="23"/>
  <c r="E26" i="23"/>
  <c r="E25" i="23"/>
  <c r="D22" i="23"/>
  <c r="E22" i="23"/>
  <c r="E21" i="23"/>
  <c r="E20" i="23"/>
  <c r="E19" i="23"/>
  <c r="E18" i="23"/>
  <c r="E17" i="23"/>
  <c r="E16" i="23"/>
  <c r="E15" i="23"/>
  <c r="E14" i="23"/>
  <c r="E13" i="23"/>
  <c r="E12" i="23"/>
  <c r="E10" i="23"/>
  <c r="P29" i="23"/>
  <c r="K29" i="23"/>
  <c r="F29" i="23"/>
  <c r="P28" i="23"/>
  <c r="K28" i="23"/>
  <c r="F28" i="23"/>
  <c r="P27" i="23"/>
  <c r="P26" i="23"/>
  <c r="P25" i="23"/>
  <c r="P21" i="23"/>
  <c r="P20" i="23"/>
  <c r="P19" i="23"/>
  <c r="P18" i="23"/>
  <c r="P17" i="23"/>
  <c r="P16" i="23"/>
  <c r="P15" i="23"/>
  <c r="P14" i="23"/>
  <c r="P13" i="23"/>
  <c r="P12" i="23"/>
  <c r="P10" i="23"/>
  <c r="K27" i="23"/>
  <c r="K26" i="23"/>
  <c r="K25" i="23"/>
  <c r="K21" i="23"/>
  <c r="K20" i="23"/>
  <c r="K19" i="23"/>
  <c r="K18" i="23"/>
  <c r="K17" i="23"/>
  <c r="K16" i="23"/>
  <c r="K15" i="23"/>
  <c r="K14" i="23"/>
  <c r="K13" i="23"/>
  <c r="K12" i="23"/>
  <c r="K10" i="23"/>
  <c r="F27" i="23"/>
  <c r="F26" i="23"/>
  <c r="F25" i="23"/>
  <c r="F22" i="23"/>
  <c r="F21" i="23"/>
  <c r="F20" i="23"/>
  <c r="F19" i="23"/>
  <c r="F18" i="23"/>
  <c r="F17" i="23"/>
  <c r="F16" i="23"/>
  <c r="F15" i="23"/>
  <c r="F14" i="23"/>
  <c r="F13" i="23"/>
  <c r="F12" i="23"/>
  <c r="F10" i="23"/>
  <c r="J29" i="22"/>
  <c r="J28" i="22"/>
  <c r="J27" i="22"/>
  <c r="J26" i="22"/>
  <c r="J25" i="22"/>
  <c r="I22" i="22"/>
  <c r="J22" i="22" s="1"/>
  <c r="J21" i="22"/>
  <c r="J20" i="22"/>
  <c r="J19" i="22"/>
  <c r="J18" i="22"/>
  <c r="J17" i="22"/>
  <c r="J16" i="22"/>
  <c r="J15" i="22"/>
  <c r="J14" i="22"/>
  <c r="J13" i="22"/>
  <c r="J12" i="22"/>
  <c r="J10" i="22"/>
  <c r="O29" i="22"/>
  <c r="O28" i="22"/>
  <c r="O27" i="22"/>
  <c r="O26" i="22"/>
  <c r="O25" i="22"/>
  <c r="N22" i="22"/>
  <c r="O22" i="22"/>
  <c r="O21" i="22"/>
  <c r="O20" i="22"/>
  <c r="O19" i="22"/>
  <c r="O18" i="22"/>
  <c r="O17" i="22"/>
  <c r="O16" i="22"/>
  <c r="O15" i="22"/>
  <c r="O14" i="22"/>
  <c r="O13" i="22"/>
  <c r="O12" i="22"/>
  <c r="O10" i="22"/>
  <c r="E29" i="22"/>
  <c r="E28" i="22"/>
  <c r="E27" i="22"/>
  <c r="E26" i="22"/>
  <c r="E25" i="22"/>
  <c r="D22" i="22"/>
  <c r="E22" i="22" s="1"/>
  <c r="E21" i="22"/>
  <c r="E20" i="22"/>
  <c r="E19" i="22"/>
  <c r="E18" i="22"/>
  <c r="E17" i="22"/>
  <c r="E16" i="22"/>
  <c r="E15" i="22"/>
  <c r="E14" i="22"/>
  <c r="E13" i="22"/>
  <c r="E12" i="22"/>
  <c r="E10" i="22"/>
  <c r="P29" i="22"/>
  <c r="K29" i="22"/>
  <c r="F29" i="22"/>
  <c r="P28" i="22"/>
  <c r="K28" i="22"/>
  <c r="F28" i="22"/>
  <c r="P27" i="22"/>
  <c r="P26" i="22"/>
  <c r="P25" i="22"/>
  <c r="P22" i="22"/>
  <c r="P21" i="22"/>
  <c r="P20" i="22"/>
  <c r="P19" i="22"/>
  <c r="P18" i="22"/>
  <c r="P17" i="22"/>
  <c r="P16" i="22"/>
  <c r="P15" i="22"/>
  <c r="P14" i="22"/>
  <c r="P13" i="22"/>
  <c r="P12" i="22"/>
  <c r="P10" i="22"/>
  <c r="K27" i="22"/>
  <c r="K26" i="22"/>
  <c r="K25" i="22"/>
  <c r="K21" i="22"/>
  <c r="K20" i="22"/>
  <c r="K19" i="22"/>
  <c r="K18" i="22"/>
  <c r="K17" i="22"/>
  <c r="K16" i="22"/>
  <c r="K15" i="22"/>
  <c r="K14" i="22"/>
  <c r="K13" i="22"/>
  <c r="K12" i="22"/>
  <c r="K10" i="22"/>
  <c r="F27" i="22"/>
  <c r="F26" i="22"/>
  <c r="F25" i="22"/>
  <c r="F22" i="22"/>
  <c r="F21" i="22"/>
  <c r="F20" i="22"/>
  <c r="F19" i="22"/>
  <c r="F18" i="22"/>
  <c r="F17" i="22"/>
  <c r="F16" i="22"/>
  <c r="F15" i="22"/>
  <c r="F14" i="22"/>
  <c r="F13" i="22"/>
  <c r="F12" i="22"/>
  <c r="F10" i="22"/>
  <c r="N22" i="21"/>
  <c r="I22" i="21"/>
  <c r="D22" i="21"/>
  <c r="P29" i="21"/>
  <c r="K29" i="21"/>
  <c r="F29" i="21"/>
  <c r="P28" i="21"/>
  <c r="K28" i="21"/>
  <c r="F28" i="21"/>
  <c r="P27" i="21"/>
  <c r="P26" i="21"/>
  <c r="P25" i="21"/>
  <c r="P22" i="21"/>
  <c r="P21" i="21"/>
  <c r="P20" i="21"/>
  <c r="P19" i="21"/>
  <c r="P18" i="21"/>
  <c r="P17" i="21"/>
  <c r="P16" i="21"/>
  <c r="P15" i="21"/>
  <c r="P14" i="21"/>
  <c r="P13" i="21"/>
  <c r="P12" i="21"/>
  <c r="P10" i="21"/>
  <c r="K27" i="21"/>
  <c r="K26" i="21"/>
  <c r="K25" i="21"/>
  <c r="K22" i="21"/>
  <c r="K21" i="21"/>
  <c r="K20" i="21"/>
  <c r="K19" i="21"/>
  <c r="K18" i="21"/>
  <c r="K17" i="21"/>
  <c r="K16" i="21"/>
  <c r="K15" i="21"/>
  <c r="K14" i="21"/>
  <c r="K13" i="21"/>
  <c r="K12" i="21"/>
  <c r="K10" i="21"/>
  <c r="F27" i="21"/>
  <c r="F26" i="21"/>
  <c r="F25" i="21"/>
  <c r="F22" i="21"/>
  <c r="F21" i="21"/>
  <c r="F20" i="21"/>
  <c r="F19" i="21"/>
  <c r="F18" i="21"/>
  <c r="F17" i="21"/>
  <c r="F16" i="21"/>
  <c r="F15" i="21"/>
  <c r="F14" i="21"/>
  <c r="F13" i="21"/>
  <c r="F12" i="21"/>
  <c r="F10" i="21"/>
  <c r="N22" i="20"/>
  <c r="P22" i="20" s="1"/>
  <c r="I22" i="20"/>
  <c r="K22" i="20"/>
  <c r="D22" i="20"/>
  <c r="F22" i="20"/>
  <c r="P29" i="20"/>
  <c r="K29" i="20"/>
  <c r="F29" i="20"/>
  <c r="P28" i="20"/>
  <c r="K28" i="20"/>
  <c r="F28" i="20"/>
  <c r="P27" i="20"/>
  <c r="P26" i="20"/>
  <c r="P25" i="20"/>
  <c r="P21" i="20"/>
  <c r="P20" i="20"/>
  <c r="P19" i="20"/>
  <c r="P18" i="20"/>
  <c r="P17" i="20"/>
  <c r="P16" i="20"/>
  <c r="P15" i="20"/>
  <c r="P14" i="20"/>
  <c r="P13" i="20"/>
  <c r="P12" i="20"/>
  <c r="P10" i="20"/>
  <c r="K27" i="20"/>
  <c r="K26" i="20"/>
  <c r="K25" i="20"/>
  <c r="K21" i="20"/>
  <c r="K20" i="20"/>
  <c r="K19" i="20"/>
  <c r="K18" i="20"/>
  <c r="K17" i="20"/>
  <c r="K16" i="20"/>
  <c r="K15" i="20"/>
  <c r="K14" i="20"/>
  <c r="K13" i="20"/>
  <c r="K12" i="20"/>
  <c r="K10" i="20"/>
  <c r="F27" i="20"/>
  <c r="F26" i="20"/>
  <c r="F25" i="20"/>
  <c r="F21" i="20"/>
  <c r="F20" i="20"/>
  <c r="F19" i="20"/>
  <c r="F18" i="20"/>
  <c r="F17" i="20"/>
  <c r="F16" i="20"/>
  <c r="F15" i="20"/>
  <c r="F14" i="20"/>
  <c r="F13" i="20"/>
  <c r="F12" i="20"/>
  <c r="F10" i="20"/>
  <c r="N22" i="19"/>
  <c r="P22" i="19" s="1"/>
  <c r="I22" i="19"/>
  <c r="K22" i="19"/>
  <c r="D22" i="19"/>
  <c r="P29" i="19"/>
  <c r="K29" i="19"/>
  <c r="F29" i="19"/>
  <c r="P28" i="19"/>
  <c r="K28" i="19"/>
  <c r="F28" i="19"/>
  <c r="P27" i="19"/>
  <c r="P26" i="19"/>
  <c r="P25" i="19"/>
  <c r="P21" i="19"/>
  <c r="P20" i="19"/>
  <c r="P19" i="19"/>
  <c r="P18" i="19"/>
  <c r="P17" i="19"/>
  <c r="P16" i="19"/>
  <c r="P15" i="19"/>
  <c r="P14" i="19"/>
  <c r="P13" i="19"/>
  <c r="P12" i="19"/>
  <c r="P10" i="19"/>
  <c r="K27" i="19"/>
  <c r="K26" i="19"/>
  <c r="K25" i="19"/>
  <c r="K21" i="19"/>
  <c r="K20" i="19"/>
  <c r="K19" i="19"/>
  <c r="K18" i="19"/>
  <c r="K17" i="19"/>
  <c r="K16" i="19"/>
  <c r="K15" i="19"/>
  <c r="K14" i="19"/>
  <c r="K13" i="19"/>
  <c r="K12" i="19"/>
  <c r="K10" i="19"/>
  <c r="F27" i="19"/>
  <c r="F26" i="19"/>
  <c r="F25" i="19"/>
  <c r="F22" i="19"/>
  <c r="F21" i="19"/>
  <c r="F20" i="19"/>
  <c r="F19" i="19"/>
  <c r="F18" i="19"/>
  <c r="F17" i="19"/>
  <c r="F16" i="19"/>
  <c r="F15" i="19"/>
  <c r="F14" i="19"/>
  <c r="F13" i="19"/>
  <c r="F12" i="19"/>
  <c r="F10" i="19"/>
  <c r="N22" i="18"/>
  <c r="I22" i="18"/>
  <c r="K22" i="18"/>
  <c r="D22" i="18"/>
  <c r="P29" i="18"/>
  <c r="K29" i="18"/>
  <c r="F29" i="18"/>
  <c r="P28" i="18"/>
  <c r="K28" i="18"/>
  <c r="F28" i="18"/>
  <c r="P27" i="18"/>
  <c r="P26" i="18"/>
  <c r="P25" i="18"/>
  <c r="P22" i="18"/>
  <c r="P21" i="18"/>
  <c r="P20" i="18"/>
  <c r="P19" i="18"/>
  <c r="P18" i="18"/>
  <c r="P17" i="18"/>
  <c r="P16" i="18"/>
  <c r="P15" i="18"/>
  <c r="P14" i="18"/>
  <c r="P13" i="18"/>
  <c r="P12" i="18"/>
  <c r="P10" i="18"/>
  <c r="K27" i="18"/>
  <c r="K26" i="18"/>
  <c r="K25" i="18"/>
  <c r="K21" i="18"/>
  <c r="K20" i="18"/>
  <c r="K19" i="18"/>
  <c r="K18" i="18"/>
  <c r="K17" i="18"/>
  <c r="K16" i="18"/>
  <c r="K15" i="18"/>
  <c r="K14" i="18"/>
  <c r="K13" i="18"/>
  <c r="K12" i="18"/>
  <c r="K10" i="18"/>
  <c r="F27" i="18"/>
  <c r="F26" i="18"/>
  <c r="F25" i="18"/>
  <c r="F22" i="18"/>
  <c r="F21" i="18"/>
  <c r="F20" i="18"/>
  <c r="F19" i="18"/>
  <c r="F18" i="18"/>
  <c r="F17" i="18"/>
  <c r="F16" i="18"/>
  <c r="F15" i="18"/>
  <c r="F14" i="18"/>
  <c r="F13" i="18"/>
  <c r="F12" i="18"/>
  <c r="F10" i="18"/>
  <c r="P29" i="1"/>
  <c r="K29" i="1"/>
  <c r="F29" i="1"/>
  <c r="P28" i="1"/>
  <c r="K28" i="1"/>
  <c r="F28" i="1"/>
  <c r="P27" i="1"/>
  <c r="K27" i="1"/>
  <c r="F27" i="1"/>
  <c r="P26" i="1"/>
  <c r="K26" i="1"/>
  <c r="F26" i="1"/>
  <c r="P25" i="1"/>
  <c r="K25" i="1"/>
  <c r="F25" i="1"/>
  <c r="N22" i="1"/>
  <c r="P22" i="1"/>
  <c r="I22" i="1"/>
  <c r="K22" i="1"/>
  <c r="D22" i="1"/>
  <c r="F22" i="1"/>
  <c r="P21" i="1"/>
  <c r="K21" i="1"/>
  <c r="F21" i="1"/>
  <c r="P20" i="1"/>
  <c r="K20" i="1"/>
  <c r="F20" i="1"/>
  <c r="P19" i="1"/>
  <c r="K19" i="1"/>
  <c r="F19" i="1"/>
  <c r="P18" i="1"/>
  <c r="K18" i="1"/>
  <c r="F18" i="1"/>
  <c r="P17" i="1"/>
  <c r="K17" i="1"/>
  <c r="F17" i="1"/>
  <c r="P16" i="1"/>
  <c r="K16" i="1"/>
  <c r="F16" i="1"/>
  <c r="P15" i="1"/>
  <c r="K15" i="1"/>
  <c r="F15" i="1"/>
  <c r="P14" i="1"/>
  <c r="K14" i="1"/>
  <c r="F14" i="1"/>
  <c r="P13" i="1"/>
  <c r="K13" i="1"/>
  <c r="F13" i="1"/>
  <c r="P12" i="1"/>
  <c r="K12" i="1"/>
  <c r="F12" i="1"/>
  <c r="P10" i="1"/>
  <c r="K10" i="1"/>
  <c r="F10" i="1"/>
  <c r="N22" i="27"/>
  <c r="P22" i="27" s="1"/>
  <c r="I22" i="27"/>
  <c r="D22" i="27"/>
  <c r="K29" i="27"/>
  <c r="F29" i="27"/>
  <c r="P28" i="27"/>
  <c r="K28" i="27"/>
  <c r="F28" i="27"/>
  <c r="P27" i="27"/>
  <c r="P26" i="27"/>
  <c r="P25" i="27"/>
  <c r="P21" i="27"/>
  <c r="P20" i="27"/>
  <c r="P19" i="27"/>
  <c r="P18" i="27"/>
  <c r="P17" i="27"/>
  <c r="P16" i="27"/>
  <c r="P15" i="27"/>
  <c r="P14" i="27"/>
  <c r="P13" i="27"/>
  <c r="P12" i="27"/>
  <c r="P10" i="27"/>
  <c r="K27" i="27"/>
  <c r="K26" i="27"/>
  <c r="K25" i="27"/>
  <c r="K22" i="27"/>
  <c r="K21" i="27"/>
  <c r="K20" i="27"/>
  <c r="K19" i="27"/>
  <c r="K18" i="27"/>
  <c r="K17" i="27"/>
  <c r="K16" i="27"/>
  <c r="K15" i="27"/>
  <c r="K14" i="27"/>
  <c r="K13" i="27"/>
  <c r="K12" i="27"/>
  <c r="K10" i="27"/>
  <c r="F27" i="27"/>
  <c r="F26" i="27"/>
  <c r="F25" i="27"/>
  <c r="F22" i="27"/>
  <c r="F21" i="27"/>
  <c r="F20" i="27"/>
  <c r="F19" i="27"/>
  <c r="F18" i="27"/>
  <c r="F17" i="27"/>
  <c r="F16" i="27"/>
  <c r="F15" i="27"/>
  <c r="F14" i="27"/>
  <c r="F13" i="27"/>
  <c r="F12" i="27"/>
  <c r="F10" i="27"/>
  <c r="F10" i="28"/>
  <c r="K10" i="28"/>
  <c r="P10" i="28"/>
  <c r="F12" i="28"/>
  <c r="K12" i="28"/>
  <c r="P12" i="28"/>
  <c r="F13" i="28"/>
  <c r="K13" i="28"/>
  <c r="P13" i="28"/>
  <c r="F14" i="28"/>
  <c r="K14" i="28"/>
  <c r="P14" i="28"/>
  <c r="F15" i="28"/>
  <c r="K15" i="28"/>
  <c r="P15" i="28"/>
  <c r="F16" i="28"/>
  <c r="K16" i="28"/>
  <c r="P16" i="28"/>
  <c r="F17" i="28"/>
  <c r="K17" i="28"/>
  <c r="P17" i="28"/>
  <c r="F18" i="28"/>
  <c r="K18" i="28"/>
  <c r="P18" i="28"/>
  <c r="F19" i="28"/>
  <c r="K19" i="28"/>
  <c r="P19" i="28"/>
  <c r="F20" i="28"/>
  <c r="K20" i="28"/>
  <c r="P20" i="28"/>
  <c r="F21" i="28"/>
  <c r="K21" i="28"/>
  <c r="P21" i="28"/>
  <c r="D22" i="28"/>
  <c r="F22" i="28"/>
  <c r="I22" i="28"/>
  <c r="K22" i="28"/>
  <c r="N22" i="28"/>
  <c r="P22" i="28" s="1"/>
  <c r="F25" i="28"/>
  <c r="K25" i="28"/>
  <c r="P25" i="28"/>
  <c r="F26" i="28"/>
  <c r="K26" i="28"/>
  <c r="P26" i="28"/>
  <c r="F27" i="28"/>
  <c r="K27" i="28"/>
  <c r="P27" i="28"/>
  <c r="F28" i="28"/>
  <c r="K28" i="28"/>
  <c r="P28" i="28"/>
  <c r="F29" i="28"/>
  <c r="K29" i="28"/>
  <c r="P29" i="28"/>
  <c r="K22" i="26"/>
  <c r="E22" i="26"/>
  <c r="P22" i="30"/>
  <c r="F22" i="25"/>
  <c r="P22" i="31" l="1"/>
  <c r="K22" i="22"/>
  <c r="O22" i="24"/>
  <c r="J22" i="30"/>
  <c r="J22" i="31"/>
  <c r="K22" i="25"/>
</calcChain>
</file>

<file path=xl/sharedStrings.xml><?xml version="1.0" encoding="utf-8"?>
<sst xmlns="http://schemas.openxmlformats.org/spreadsheetml/2006/main" count="4257" uniqueCount="399">
  <si>
    <t>順</t>
  </si>
  <si>
    <t xml:space="preserve">       合            計</t>
  </si>
  <si>
    <t xml:space="preserve">       男            性</t>
  </si>
  <si>
    <t xml:space="preserve">       女            性</t>
  </si>
  <si>
    <t>1975年</t>
  </si>
  <si>
    <t>死亡</t>
  </si>
  <si>
    <t>每十萬</t>
  </si>
  <si>
    <t>國際簡略死因</t>
  </si>
  <si>
    <t>死   亡   原   因</t>
  </si>
  <si>
    <t>人口</t>
  </si>
  <si>
    <t>百分比</t>
  </si>
  <si>
    <t>男性人口</t>
  </si>
  <si>
    <t>女性人口</t>
  </si>
  <si>
    <t>位</t>
  </si>
  <si>
    <t>分類號碼</t>
  </si>
  <si>
    <t>人數</t>
  </si>
  <si>
    <t>死亡率</t>
  </si>
  <si>
    <t>%</t>
  </si>
  <si>
    <t xml:space="preserve"> </t>
  </si>
  <si>
    <t>所有死亡原因</t>
  </si>
  <si>
    <t>E47 - E53</t>
  </si>
  <si>
    <t>事故傷害</t>
  </si>
  <si>
    <t>08 - 14</t>
  </si>
  <si>
    <t>惡性腫瘤</t>
  </si>
  <si>
    <t>E54</t>
  </si>
  <si>
    <t>自殺</t>
  </si>
  <si>
    <t>250,251,27,28*</t>
  </si>
  <si>
    <t>心臟疾病</t>
  </si>
  <si>
    <t>E55</t>
  </si>
  <si>
    <t>他殺</t>
  </si>
  <si>
    <t>29</t>
  </si>
  <si>
    <t>腦血管疾病</t>
  </si>
  <si>
    <t>44</t>
  </si>
  <si>
    <t>先天性畸形</t>
  </si>
  <si>
    <t>321</t>
  </si>
  <si>
    <t>肺炎</t>
  </si>
  <si>
    <t>350</t>
  </si>
  <si>
    <t>347</t>
  </si>
  <si>
    <t>慢性肝病及肝硬化</t>
  </si>
  <si>
    <t>200</t>
  </si>
  <si>
    <t>貧血</t>
  </si>
  <si>
    <t>其他</t>
  </si>
  <si>
    <t>323</t>
  </si>
  <si>
    <t>支氣管炎、肺氣腫及氣喘</t>
  </si>
  <si>
    <t>181</t>
  </si>
  <si>
    <t>糖尿病</t>
  </si>
  <si>
    <t>220</t>
  </si>
  <si>
    <t>腦膜炎</t>
  </si>
  <si>
    <t>02</t>
  </si>
  <si>
    <t>結核病</t>
  </si>
  <si>
    <t>民國九十三年</t>
    <phoneticPr fontId="19" type="noConversion"/>
  </si>
  <si>
    <t>腎炎、腎徵候群及腎性病變</t>
  </si>
  <si>
    <t>341</t>
  </si>
  <si>
    <t>胃及十二指腸之潰瘍</t>
  </si>
  <si>
    <t>192</t>
  </si>
  <si>
    <t>其他蛋白質、卡洛里之營養不良</t>
  </si>
  <si>
    <r>
      <t>附</t>
    </r>
    <r>
      <rPr>
        <sz val="10"/>
        <rFont val="Times New Roman"/>
        <family val="1"/>
      </rPr>
      <t xml:space="preserve">  </t>
    </r>
    <r>
      <rPr>
        <sz val="10"/>
        <rFont val="標楷體"/>
        <family val="4"/>
        <charset val="136"/>
      </rPr>
      <t>註：</t>
    </r>
    <r>
      <rPr>
        <sz val="10"/>
        <rFont val="Times New Roman"/>
        <family val="1"/>
      </rPr>
      <t>1.15-24</t>
    </r>
    <r>
      <rPr>
        <sz val="10"/>
        <rFont val="標楷體"/>
        <family val="4"/>
        <charset val="136"/>
      </rPr>
      <t>歲年中人口數</t>
    </r>
    <r>
      <rPr>
        <sz val="10"/>
        <rFont val="Times New Roman"/>
        <family val="1"/>
      </rPr>
      <t xml:space="preserve">  </t>
    </r>
    <r>
      <rPr>
        <sz val="10"/>
        <rFont val="標楷體"/>
        <family val="4"/>
        <charset val="136"/>
      </rPr>
      <t>計</t>
    </r>
    <r>
      <rPr>
        <sz val="10"/>
        <rFont val="Times New Roman"/>
        <family val="1"/>
      </rPr>
      <t>3,572,016</t>
    </r>
    <r>
      <rPr>
        <sz val="10"/>
        <rFont val="標楷體"/>
        <family val="4"/>
        <charset val="136"/>
      </rPr>
      <t>人</t>
    </r>
    <r>
      <rPr>
        <sz val="10"/>
        <rFont val="Times New Roman"/>
        <family val="1"/>
      </rPr>
      <t xml:space="preserve">, </t>
    </r>
    <r>
      <rPr>
        <sz val="10"/>
        <rFont val="標楷體"/>
        <family val="4"/>
        <charset val="136"/>
      </rPr>
      <t>男性</t>
    </r>
    <r>
      <rPr>
        <sz val="10"/>
        <rFont val="Times New Roman"/>
        <family val="1"/>
      </rPr>
      <t>1,837,337</t>
    </r>
    <r>
      <rPr>
        <sz val="10"/>
        <rFont val="標楷體"/>
        <family val="4"/>
        <charset val="136"/>
      </rPr>
      <t>人</t>
    </r>
    <r>
      <rPr>
        <sz val="10"/>
        <rFont val="Times New Roman"/>
        <family val="1"/>
      </rPr>
      <t xml:space="preserve">, </t>
    </r>
    <r>
      <rPr>
        <sz val="10"/>
        <rFont val="標楷體"/>
        <family val="4"/>
        <charset val="136"/>
      </rPr>
      <t>女性</t>
    </r>
    <r>
      <rPr>
        <sz val="10"/>
        <rFont val="Times New Roman"/>
        <family val="1"/>
      </rPr>
      <t>1,734,680</t>
    </r>
    <r>
      <rPr>
        <sz val="10"/>
        <rFont val="標楷體"/>
        <family val="4"/>
        <charset val="136"/>
      </rPr>
      <t>人。</t>
    </r>
    <phoneticPr fontId="19" type="noConversion"/>
  </si>
  <si>
    <r>
      <t xml:space="preserve">              2.</t>
    </r>
    <r>
      <rPr>
        <sz val="10"/>
        <rFont val="標楷體"/>
        <family val="4"/>
        <charset val="136"/>
      </rPr>
      <t>死因分類號碼中</t>
    </r>
    <r>
      <rPr>
        <sz val="10"/>
        <rFont val="Times New Roman"/>
        <family val="1"/>
      </rPr>
      <t xml:space="preserve">* </t>
    </r>
    <r>
      <rPr>
        <sz val="10"/>
        <rFont val="標楷體"/>
        <family val="4"/>
        <charset val="136"/>
      </rPr>
      <t>符號表示其病名僅佔該號碼中之一部份疾病，</t>
    </r>
    <r>
      <rPr>
        <sz val="10"/>
        <rFont val="Times New Roman"/>
        <family val="1"/>
      </rPr>
      <t xml:space="preserve">28* </t>
    </r>
    <r>
      <rPr>
        <sz val="10"/>
        <rFont val="標楷體"/>
        <family val="4"/>
        <charset val="136"/>
      </rPr>
      <t>係包括國際詳細分類號碼</t>
    </r>
    <r>
      <rPr>
        <sz val="10"/>
        <rFont val="Times New Roman"/>
        <family val="1"/>
      </rPr>
      <t xml:space="preserve"> 420-429 </t>
    </r>
    <r>
      <rPr>
        <sz val="10"/>
        <rFont val="標楷體"/>
        <family val="4"/>
        <charset val="136"/>
      </rPr>
      <t>之全部疾病。</t>
    </r>
    <phoneticPr fontId="19" type="noConversion"/>
  </si>
  <si>
    <t>腎炎、腎徵候群及腎性病變</t>
    <phoneticPr fontId="19" type="noConversion"/>
  </si>
  <si>
    <r>
      <t>附</t>
    </r>
    <r>
      <rPr>
        <sz val="10"/>
        <rFont val="Times New Roman"/>
        <family val="1"/>
      </rPr>
      <t xml:space="preserve">  </t>
    </r>
    <r>
      <rPr>
        <sz val="10"/>
        <rFont val="標楷體"/>
        <family val="4"/>
        <charset val="136"/>
      </rPr>
      <t>註：</t>
    </r>
    <r>
      <rPr>
        <sz val="10"/>
        <rFont val="Times New Roman"/>
        <family val="1"/>
      </rPr>
      <t>1.15-24</t>
    </r>
    <r>
      <rPr>
        <sz val="10"/>
        <rFont val="標楷體"/>
        <family val="4"/>
        <charset val="136"/>
      </rPr>
      <t>歲年中人口數</t>
    </r>
    <r>
      <rPr>
        <sz val="10"/>
        <rFont val="Times New Roman"/>
        <family val="1"/>
      </rPr>
      <t xml:space="preserve">  </t>
    </r>
    <r>
      <rPr>
        <sz val="10"/>
        <rFont val="標楷體"/>
        <family val="4"/>
        <charset val="136"/>
      </rPr>
      <t>計</t>
    </r>
    <r>
      <rPr>
        <sz val="10"/>
        <rFont val="Times New Roman"/>
        <family val="1"/>
      </rPr>
      <t>3,654,638</t>
    </r>
    <r>
      <rPr>
        <sz val="10"/>
        <rFont val="標楷體"/>
        <family val="4"/>
        <charset val="136"/>
      </rPr>
      <t>人</t>
    </r>
    <r>
      <rPr>
        <sz val="10"/>
        <rFont val="Times New Roman"/>
        <family val="1"/>
      </rPr>
      <t xml:space="preserve">, </t>
    </r>
    <r>
      <rPr>
        <sz val="10"/>
        <rFont val="標楷體"/>
        <family val="4"/>
        <charset val="136"/>
      </rPr>
      <t>男性</t>
    </r>
    <r>
      <rPr>
        <sz val="10"/>
        <rFont val="Times New Roman"/>
        <family val="1"/>
      </rPr>
      <t>1,877,697</t>
    </r>
    <r>
      <rPr>
        <sz val="10"/>
        <rFont val="標楷體"/>
        <family val="4"/>
        <charset val="136"/>
      </rPr>
      <t>人</t>
    </r>
    <r>
      <rPr>
        <sz val="10"/>
        <rFont val="Times New Roman"/>
        <family val="1"/>
      </rPr>
      <t xml:space="preserve">, </t>
    </r>
    <r>
      <rPr>
        <sz val="10"/>
        <rFont val="標楷體"/>
        <family val="4"/>
        <charset val="136"/>
      </rPr>
      <t>女性</t>
    </r>
    <r>
      <rPr>
        <sz val="10"/>
        <rFont val="Times New Roman"/>
        <family val="1"/>
      </rPr>
      <t>1,776,940</t>
    </r>
    <r>
      <rPr>
        <sz val="10"/>
        <rFont val="標楷體"/>
        <family val="4"/>
        <charset val="136"/>
      </rPr>
      <t>人。</t>
    </r>
    <phoneticPr fontId="19" type="noConversion"/>
  </si>
  <si>
    <r>
      <t xml:space="preserve">              2.</t>
    </r>
    <r>
      <rPr>
        <sz val="10"/>
        <rFont val="標楷體"/>
        <family val="4"/>
        <charset val="136"/>
      </rPr>
      <t>死因分類號碼中</t>
    </r>
    <r>
      <rPr>
        <sz val="10"/>
        <rFont val="Times New Roman"/>
        <family val="1"/>
      </rPr>
      <t xml:space="preserve">* </t>
    </r>
    <r>
      <rPr>
        <sz val="10"/>
        <rFont val="標楷體"/>
        <family val="4"/>
        <charset val="136"/>
      </rPr>
      <t>符號表示其病名僅佔該號碼中之一部份疾病，</t>
    </r>
    <r>
      <rPr>
        <sz val="10"/>
        <rFont val="Times New Roman"/>
        <family val="1"/>
      </rPr>
      <t xml:space="preserve">28* </t>
    </r>
    <r>
      <rPr>
        <sz val="10"/>
        <rFont val="標楷體"/>
        <family val="4"/>
        <charset val="136"/>
      </rPr>
      <t>係包括國際詳細分類號碼</t>
    </r>
    <r>
      <rPr>
        <sz val="10"/>
        <rFont val="Times New Roman"/>
        <family val="1"/>
      </rPr>
      <t xml:space="preserve"> 420-429 </t>
    </r>
    <r>
      <rPr>
        <sz val="10"/>
        <rFont val="標楷體"/>
        <family val="4"/>
        <charset val="136"/>
      </rPr>
      <t>之全部疾病。</t>
    </r>
    <phoneticPr fontId="19" type="noConversion"/>
  </si>
  <si>
    <t>民國九十二年</t>
    <phoneticPr fontId="19" type="noConversion"/>
  </si>
  <si>
    <t>腎炎、腎徵候群及腎變性病</t>
  </si>
  <si>
    <t>038</t>
  </si>
  <si>
    <t>敗血症</t>
  </si>
  <si>
    <t>民國九十一年</t>
    <phoneticPr fontId="19" type="noConversion"/>
  </si>
  <si>
    <r>
      <t>附  註：</t>
    </r>
    <r>
      <rPr>
        <sz val="10"/>
        <rFont val="Times New Roman"/>
        <family val="1"/>
      </rPr>
      <t>1.15-24</t>
    </r>
    <r>
      <rPr>
        <sz val="10"/>
        <rFont val="標楷體"/>
        <family val="4"/>
        <charset val="136"/>
      </rPr>
      <t>歲年中人口數  計</t>
    </r>
    <r>
      <rPr>
        <sz val="10"/>
        <rFont val="Times New Roman"/>
        <family val="1"/>
      </rPr>
      <t>3,723,358</t>
    </r>
    <r>
      <rPr>
        <sz val="10"/>
        <rFont val="標楷體"/>
        <family val="4"/>
        <charset val="136"/>
      </rPr>
      <t>人, 男性</t>
    </r>
    <r>
      <rPr>
        <sz val="10"/>
        <rFont val="Times New Roman"/>
        <family val="1"/>
      </rPr>
      <t>1,910,912</t>
    </r>
    <r>
      <rPr>
        <sz val="10"/>
        <rFont val="標楷體"/>
        <family val="4"/>
        <charset val="136"/>
      </rPr>
      <t>人, 女性</t>
    </r>
    <r>
      <rPr>
        <sz val="10"/>
        <rFont val="Times New Roman"/>
        <family val="1"/>
      </rPr>
      <t>1,812,446</t>
    </r>
    <r>
      <rPr>
        <sz val="10"/>
        <rFont val="標楷體"/>
        <family val="4"/>
        <charset val="136"/>
      </rPr>
      <t>人。</t>
    </r>
    <phoneticPr fontId="19" type="noConversion"/>
  </si>
  <si>
    <r>
      <t xml:space="preserve">        </t>
    </r>
    <r>
      <rPr>
        <sz val="10"/>
        <rFont val="Times New Roman"/>
        <family val="1"/>
      </rPr>
      <t>2.</t>
    </r>
    <r>
      <rPr>
        <sz val="10"/>
        <rFont val="標楷體"/>
        <family val="4"/>
        <charset val="136"/>
      </rPr>
      <t>死因分類號碼中* 符號表示其病名僅佔該號碼中之一部份疾病，</t>
    </r>
    <r>
      <rPr>
        <sz val="10"/>
        <rFont val="Times New Roman"/>
        <family val="1"/>
      </rPr>
      <t xml:space="preserve">28* </t>
    </r>
    <r>
      <rPr>
        <sz val="10"/>
        <rFont val="標楷體"/>
        <family val="4"/>
        <charset val="136"/>
      </rPr>
      <t xml:space="preserve">係包括國際詳細分類號碼 </t>
    </r>
    <r>
      <rPr>
        <sz val="10"/>
        <rFont val="Times New Roman"/>
        <family val="1"/>
      </rPr>
      <t xml:space="preserve">420-429 </t>
    </r>
    <r>
      <rPr>
        <sz val="10"/>
        <rFont val="標楷體"/>
        <family val="4"/>
        <charset val="136"/>
      </rPr>
      <t>之全部疾病。</t>
    </r>
    <phoneticPr fontId="19" type="noConversion"/>
  </si>
  <si>
    <t>民國九十年</t>
    <phoneticPr fontId="19" type="noConversion"/>
  </si>
  <si>
    <r>
      <t>附  註：</t>
    </r>
    <r>
      <rPr>
        <sz val="10"/>
        <rFont val="Times New Roman"/>
        <family val="1"/>
      </rPr>
      <t>1.15-24</t>
    </r>
    <r>
      <rPr>
        <sz val="10"/>
        <rFont val="標楷體"/>
        <family val="4"/>
        <charset val="136"/>
      </rPr>
      <t>歲年中人口數  計</t>
    </r>
    <r>
      <rPr>
        <sz val="10"/>
        <rFont val="Times New Roman"/>
        <family val="1"/>
      </rPr>
      <t>3,818,935</t>
    </r>
    <r>
      <rPr>
        <sz val="10"/>
        <rFont val="標楷體"/>
        <family val="4"/>
        <charset val="136"/>
      </rPr>
      <t>人, 男性</t>
    </r>
    <r>
      <rPr>
        <sz val="10"/>
        <rFont val="Times New Roman"/>
        <family val="1"/>
      </rPr>
      <t>1,958,866</t>
    </r>
    <r>
      <rPr>
        <sz val="10"/>
        <rFont val="標楷體"/>
        <family val="4"/>
        <charset val="136"/>
      </rPr>
      <t>人, 女性</t>
    </r>
    <r>
      <rPr>
        <sz val="10"/>
        <rFont val="Times New Roman"/>
        <family val="1"/>
      </rPr>
      <t>1,860,068</t>
    </r>
    <r>
      <rPr>
        <sz val="10"/>
        <rFont val="標楷體"/>
        <family val="4"/>
        <charset val="136"/>
      </rPr>
      <t>人。</t>
    </r>
    <phoneticPr fontId="19" type="noConversion"/>
  </si>
  <si>
    <r>
      <t xml:space="preserve">        </t>
    </r>
    <r>
      <rPr>
        <sz val="10"/>
        <rFont val="Times New Roman"/>
        <family val="1"/>
      </rPr>
      <t>2.</t>
    </r>
    <r>
      <rPr>
        <sz val="10"/>
        <rFont val="標楷體"/>
        <family val="4"/>
        <charset val="136"/>
      </rPr>
      <t>死因分類號碼中* 符號表示其病名僅佔該號碼中之一部份疾病，</t>
    </r>
    <r>
      <rPr>
        <sz val="10"/>
        <rFont val="Times New Roman"/>
        <family val="1"/>
      </rPr>
      <t xml:space="preserve">28* </t>
    </r>
    <r>
      <rPr>
        <sz val="10"/>
        <rFont val="標楷體"/>
        <family val="4"/>
        <charset val="136"/>
      </rPr>
      <t>係包括國際詳細分類號碼</t>
    </r>
    <r>
      <rPr>
        <sz val="10"/>
        <rFont val="Times New Roman"/>
        <family val="1"/>
      </rPr>
      <t xml:space="preserve"> 420-429 </t>
    </r>
    <r>
      <rPr>
        <sz val="10"/>
        <rFont val="標楷體"/>
        <family val="4"/>
        <charset val="136"/>
      </rPr>
      <t>之全部疾病。</t>
    </r>
    <phoneticPr fontId="19" type="noConversion"/>
  </si>
  <si>
    <t>民國八十九年</t>
    <phoneticPr fontId="19" type="noConversion"/>
  </si>
  <si>
    <r>
      <t>附  註：</t>
    </r>
    <r>
      <rPr>
        <sz val="10"/>
        <rFont val="Times New Roman"/>
        <family val="1"/>
      </rPr>
      <t>1.15-24</t>
    </r>
    <r>
      <rPr>
        <sz val="10"/>
        <rFont val="標楷體"/>
        <family val="4"/>
        <charset val="136"/>
      </rPr>
      <t>歲年中人口數  計</t>
    </r>
    <r>
      <rPr>
        <sz val="10"/>
        <rFont val="Times New Roman"/>
        <family val="1"/>
      </rPr>
      <t>3,888,080</t>
    </r>
    <r>
      <rPr>
        <sz val="10"/>
        <rFont val="標楷體"/>
        <family val="4"/>
        <charset val="136"/>
      </rPr>
      <t>人, 男性</t>
    </r>
    <r>
      <rPr>
        <sz val="10"/>
        <rFont val="Times New Roman"/>
        <family val="1"/>
      </rPr>
      <t>1,994,276</t>
    </r>
    <r>
      <rPr>
        <sz val="10"/>
        <rFont val="標楷體"/>
        <family val="4"/>
        <charset val="136"/>
      </rPr>
      <t>人, 女性</t>
    </r>
    <r>
      <rPr>
        <sz val="10"/>
        <rFont val="Times New Roman"/>
        <family val="1"/>
      </rPr>
      <t>1,893,804</t>
    </r>
    <r>
      <rPr>
        <sz val="10"/>
        <rFont val="標楷體"/>
        <family val="4"/>
        <charset val="136"/>
      </rPr>
      <t>人。</t>
    </r>
    <phoneticPr fontId="19" type="noConversion"/>
  </si>
  <si>
    <r>
      <t xml:space="preserve">       </t>
    </r>
    <r>
      <rPr>
        <sz val="10"/>
        <rFont val="Times New Roman"/>
        <family val="1"/>
      </rPr>
      <t xml:space="preserve"> 2.</t>
    </r>
    <r>
      <rPr>
        <sz val="10"/>
        <rFont val="標楷體"/>
        <family val="4"/>
        <charset val="136"/>
      </rPr>
      <t>死因分類號碼中</t>
    </r>
    <r>
      <rPr>
        <sz val="10"/>
        <rFont val="Times New Roman"/>
        <family val="1"/>
      </rPr>
      <t xml:space="preserve">* </t>
    </r>
    <r>
      <rPr>
        <sz val="10"/>
        <rFont val="標楷體"/>
        <family val="4"/>
        <charset val="136"/>
      </rPr>
      <t>符號表示其病名僅佔該號碼中之一部份疾病，</t>
    </r>
    <r>
      <rPr>
        <sz val="10"/>
        <rFont val="Times New Roman"/>
        <family val="1"/>
      </rPr>
      <t xml:space="preserve">28* </t>
    </r>
    <r>
      <rPr>
        <sz val="10"/>
        <rFont val="標楷體"/>
        <family val="4"/>
        <charset val="136"/>
      </rPr>
      <t>係包括國際詳細分類號碼</t>
    </r>
    <r>
      <rPr>
        <sz val="10"/>
        <rFont val="Times New Roman"/>
        <family val="1"/>
      </rPr>
      <t xml:space="preserve"> 420-429 </t>
    </r>
    <r>
      <rPr>
        <sz val="10"/>
        <rFont val="標楷體"/>
        <family val="4"/>
        <charset val="136"/>
      </rPr>
      <t>之全部疾病。</t>
    </r>
    <phoneticPr fontId="19" type="noConversion"/>
  </si>
  <si>
    <t>民國八十八年</t>
    <phoneticPr fontId="19" type="noConversion"/>
  </si>
  <si>
    <r>
      <t>附  註：</t>
    </r>
    <r>
      <rPr>
        <sz val="10"/>
        <rFont val="Times New Roman"/>
        <family val="1"/>
      </rPr>
      <t>1.15-24</t>
    </r>
    <r>
      <rPr>
        <sz val="10"/>
        <rFont val="標楷體"/>
        <family val="4"/>
        <charset val="136"/>
      </rPr>
      <t>歲年中人口數  計</t>
    </r>
    <r>
      <rPr>
        <sz val="10"/>
        <rFont val="Times New Roman"/>
        <family val="1"/>
      </rPr>
      <t>3,894,279</t>
    </r>
    <r>
      <rPr>
        <sz val="10"/>
        <rFont val="標楷體"/>
        <family val="4"/>
        <charset val="136"/>
      </rPr>
      <t>人, 男性</t>
    </r>
    <r>
      <rPr>
        <sz val="10"/>
        <rFont val="Times New Roman"/>
        <family val="1"/>
      </rPr>
      <t>1,997,321</t>
    </r>
    <r>
      <rPr>
        <sz val="10"/>
        <rFont val="標楷體"/>
        <family val="4"/>
        <charset val="136"/>
      </rPr>
      <t>人, 女性</t>
    </r>
    <r>
      <rPr>
        <sz val="10"/>
        <rFont val="Times New Roman"/>
        <family val="1"/>
      </rPr>
      <t>1,896,957</t>
    </r>
    <r>
      <rPr>
        <sz val="10"/>
        <rFont val="標楷體"/>
        <family val="4"/>
        <charset val="136"/>
      </rPr>
      <t>人。</t>
    </r>
    <phoneticPr fontId="19" type="noConversion"/>
  </si>
  <si>
    <r>
      <t xml:space="preserve">        </t>
    </r>
    <r>
      <rPr>
        <sz val="10"/>
        <rFont val="Times New Roman"/>
        <family val="1"/>
      </rPr>
      <t>2.</t>
    </r>
    <r>
      <rPr>
        <sz val="10"/>
        <rFont val="標楷體"/>
        <family val="4"/>
        <charset val="136"/>
      </rPr>
      <t>死因分類號碼中</t>
    </r>
    <r>
      <rPr>
        <sz val="10"/>
        <rFont val="Times New Roman"/>
        <family val="1"/>
      </rPr>
      <t xml:space="preserve">* </t>
    </r>
    <r>
      <rPr>
        <sz val="10"/>
        <rFont val="標楷體"/>
        <family val="4"/>
        <charset val="136"/>
      </rPr>
      <t>符號表示其病名僅佔該號碼中之一部份疾病，</t>
    </r>
    <r>
      <rPr>
        <sz val="10"/>
        <rFont val="Times New Roman"/>
        <family val="1"/>
      </rPr>
      <t xml:space="preserve">28* </t>
    </r>
    <r>
      <rPr>
        <sz val="10"/>
        <rFont val="標楷體"/>
        <family val="4"/>
        <charset val="136"/>
      </rPr>
      <t xml:space="preserve">係包括國際詳細分類號碼 </t>
    </r>
    <r>
      <rPr>
        <sz val="10"/>
        <rFont val="Times New Roman"/>
        <family val="1"/>
      </rPr>
      <t>420-429</t>
    </r>
    <r>
      <rPr>
        <sz val="10"/>
        <rFont val="標楷體"/>
        <family val="4"/>
        <charset val="136"/>
      </rPr>
      <t xml:space="preserve"> 之全部疾病。</t>
    </r>
    <phoneticPr fontId="19" type="noConversion"/>
  </si>
  <si>
    <t>民國八十七年</t>
    <phoneticPr fontId="19" type="noConversion"/>
  </si>
  <si>
    <r>
      <t>附  註：</t>
    </r>
    <r>
      <rPr>
        <sz val="10"/>
        <rFont val="Times New Roman"/>
        <family val="1"/>
      </rPr>
      <t>1.15-24</t>
    </r>
    <r>
      <rPr>
        <sz val="10"/>
        <rFont val="標楷體"/>
        <family val="4"/>
        <charset val="136"/>
      </rPr>
      <t>歲年中人口數  計</t>
    </r>
    <r>
      <rPr>
        <sz val="10"/>
        <rFont val="Times New Roman"/>
        <family val="1"/>
      </rPr>
      <t>3,876,688</t>
    </r>
    <r>
      <rPr>
        <sz val="10"/>
        <rFont val="標楷體"/>
        <family val="4"/>
        <charset val="136"/>
      </rPr>
      <t>人, 男性</t>
    </r>
    <r>
      <rPr>
        <sz val="10"/>
        <rFont val="Times New Roman"/>
        <family val="1"/>
      </rPr>
      <t>1,988,940</t>
    </r>
    <r>
      <rPr>
        <sz val="10"/>
        <rFont val="標楷體"/>
        <family val="4"/>
        <charset val="136"/>
      </rPr>
      <t>人, 女性</t>
    </r>
    <r>
      <rPr>
        <sz val="10"/>
        <rFont val="Times New Roman"/>
        <family val="1"/>
      </rPr>
      <t>1,887,746</t>
    </r>
    <r>
      <rPr>
        <sz val="10"/>
        <rFont val="標楷體"/>
        <family val="4"/>
        <charset val="136"/>
      </rPr>
      <t>人。</t>
    </r>
    <phoneticPr fontId="19" type="noConversion"/>
  </si>
  <si>
    <t>民國八十六年</t>
  </si>
  <si>
    <t>39</t>
  </si>
  <si>
    <t>直接生產死亡</t>
  </si>
  <si>
    <r>
      <t>附  註：</t>
    </r>
    <r>
      <rPr>
        <sz val="10"/>
        <rFont val="Times New Roman"/>
        <family val="1"/>
      </rPr>
      <t>1.15-24</t>
    </r>
    <r>
      <rPr>
        <sz val="10"/>
        <rFont val="標楷體"/>
        <family val="4"/>
        <charset val="136"/>
      </rPr>
      <t>歲年中人口數  計</t>
    </r>
    <r>
      <rPr>
        <sz val="10"/>
        <rFont val="Times New Roman"/>
        <family val="1"/>
      </rPr>
      <t>3,844,125</t>
    </r>
    <r>
      <rPr>
        <sz val="10"/>
        <rFont val="標楷體"/>
        <family val="4"/>
        <charset val="136"/>
      </rPr>
      <t>人, 男性</t>
    </r>
    <r>
      <rPr>
        <sz val="10"/>
        <rFont val="Times New Roman"/>
        <family val="1"/>
      </rPr>
      <t>1,973,078</t>
    </r>
    <r>
      <rPr>
        <sz val="10"/>
        <rFont val="標楷體"/>
        <family val="4"/>
        <charset val="136"/>
      </rPr>
      <t>人, 女性</t>
    </r>
    <r>
      <rPr>
        <sz val="10"/>
        <rFont val="Times New Roman"/>
        <family val="1"/>
      </rPr>
      <t>1,871,048</t>
    </r>
    <r>
      <rPr>
        <sz val="10"/>
        <rFont val="標楷體"/>
        <family val="4"/>
        <charset val="136"/>
      </rPr>
      <t>人。</t>
    </r>
    <phoneticPr fontId="22" type="noConversion"/>
  </si>
  <si>
    <r>
      <t xml:space="preserve">        </t>
    </r>
    <r>
      <rPr>
        <sz val="10"/>
        <rFont val="Times New Roman"/>
        <family val="1"/>
      </rPr>
      <t>2.</t>
    </r>
    <r>
      <rPr>
        <sz val="10"/>
        <rFont val="標楷體"/>
        <family val="4"/>
        <charset val="136"/>
      </rPr>
      <t>死因分類號碼中</t>
    </r>
    <r>
      <rPr>
        <sz val="10"/>
        <rFont val="Times New Roman"/>
        <family val="1"/>
      </rPr>
      <t xml:space="preserve">* </t>
    </r>
    <r>
      <rPr>
        <sz val="10"/>
        <rFont val="標楷體"/>
        <family val="4"/>
        <charset val="136"/>
      </rPr>
      <t>符號表示其病名僅佔該號碼中之一部份疾病，</t>
    </r>
    <r>
      <rPr>
        <sz val="10"/>
        <rFont val="Times New Roman"/>
        <family val="1"/>
      </rPr>
      <t xml:space="preserve">28* </t>
    </r>
    <r>
      <rPr>
        <sz val="10"/>
        <rFont val="標楷體"/>
        <family val="4"/>
        <charset val="136"/>
      </rPr>
      <t>係包括國際詳細分類號碼</t>
    </r>
    <r>
      <rPr>
        <sz val="10"/>
        <rFont val="Times New Roman"/>
        <family val="1"/>
      </rPr>
      <t xml:space="preserve"> 420-429</t>
    </r>
    <r>
      <rPr>
        <sz val="10"/>
        <rFont val="標楷體"/>
        <family val="4"/>
        <charset val="136"/>
      </rPr>
      <t xml:space="preserve"> 之全部疾病。</t>
    </r>
    <phoneticPr fontId="22" type="noConversion"/>
  </si>
  <si>
    <t>民國八十五年</t>
  </si>
  <si>
    <r>
      <t>附  註：</t>
    </r>
    <r>
      <rPr>
        <sz val="10"/>
        <rFont val="Times New Roman"/>
        <family val="1"/>
      </rPr>
      <t>1.15-24</t>
    </r>
    <r>
      <rPr>
        <sz val="10"/>
        <rFont val="標楷體"/>
        <family val="4"/>
        <charset val="136"/>
      </rPr>
      <t>歲年中人口數  計</t>
    </r>
    <r>
      <rPr>
        <sz val="10"/>
        <rFont val="Times New Roman"/>
        <family val="1"/>
      </rPr>
      <t>3,806,164</t>
    </r>
    <r>
      <rPr>
        <sz val="10"/>
        <rFont val="標楷體"/>
        <family val="4"/>
        <charset val="136"/>
      </rPr>
      <t>人, 男性</t>
    </r>
    <r>
      <rPr>
        <sz val="10"/>
        <rFont val="Times New Roman"/>
        <family val="1"/>
      </rPr>
      <t>1,953,116</t>
    </r>
    <r>
      <rPr>
        <sz val="10"/>
        <rFont val="標楷體"/>
        <family val="4"/>
        <charset val="136"/>
      </rPr>
      <t>人, 女性</t>
    </r>
    <r>
      <rPr>
        <sz val="10"/>
        <rFont val="Times New Roman"/>
        <family val="1"/>
      </rPr>
      <t>1,853,049</t>
    </r>
    <r>
      <rPr>
        <sz val="10"/>
        <rFont val="標楷體"/>
        <family val="4"/>
        <charset val="136"/>
      </rPr>
      <t>人。</t>
    </r>
    <phoneticPr fontId="22" type="noConversion"/>
  </si>
  <si>
    <t xml:space="preserve">         民國八十四年</t>
  </si>
  <si>
    <t>意外事故及不良影響</t>
  </si>
  <si>
    <r>
      <t>附 註：</t>
    </r>
    <r>
      <rPr>
        <sz val="10"/>
        <rFont val="Times New Roman"/>
        <family val="1"/>
      </rPr>
      <t>1.15-24</t>
    </r>
    <r>
      <rPr>
        <sz val="10"/>
        <rFont val="標楷體"/>
        <family val="4"/>
        <charset val="136"/>
      </rPr>
      <t>歲年中人口數  計</t>
    </r>
    <r>
      <rPr>
        <sz val="10"/>
        <rFont val="Times New Roman"/>
        <family val="1"/>
      </rPr>
      <t>3,778,625</t>
    </r>
    <r>
      <rPr>
        <sz val="10"/>
        <rFont val="標楷體"/>
        <family val="4"/>
        <charset val="136"/>
      </rPr>
      <t>人, 男性</t>
    </r>
    <r>
      <rPr>
        <sz val="10"/>
        <rFont val="Times New Roman"/>
        <family val="1"/>
      </rPr>
      <t>1,938,572</t>
    </r>
    <r>
      <rPr>
        <sz val="10"/>
        <rFont val="標楷體"/>
        <family val="4"/>
        <charset val="136"/>
      </rPr>
      <t>人, 女性</t>
    </r>
    <r>
      <rPr>
        <sz val="10"/>
        <rFont val="Times New Roman"/>
        <family val="1"/>
      </rPr>
      <t>1,840,053</t>
    </r>
    <r>
      <rPr>
        <sz val="10"/>
        <rFont val="標楷體"/>
        <family val="4"/>
        <charset val="136"/>
      </rPr>
      <t>人。</t>
    </r>
    <phoneticPr fontId="22" type="noConversion"/>
  </si>
  <si>
    <r>
      <t xml:space="preserve">       </t>
    </r>
    <r>
      <rPr>
        <sz val="10"/>
        <rFont val="Times New Roman"/>
        <family val="1"/>
      </rPr>
      <t>2.</t>
    </r>
    <r>
      <rPr>
        <sz val="10"/>
        <rFont val="標楷體"/>
        <family val="4"/>
        <charset val="136"/>
      </rPr>
      <t>死因分類號碼中</t>
    </r>
    <r>
      <rPr>
        <sz val="10"/>
        <rFont val="Times New Roman"/>
        <family val="1"/>
      </rPr>
      <t xml:space="preserve">* </t>
    </r>
    <r>
      <rPr>
        <sz val="10"/>
        <rFont val="標楷體"/>
        <family val="4"/>
        <charset val="136"/>
      </rPr>
      <t>符號表示其病名僅佔該號碼中之一部份疾病，</t>
    </r>
    <r>
      <rPr>
        <sz val="10"/>
        <rFont val="Times New Roman"/>
        <family val="1"/>
      </rPr>
      <t xml:space="preserve">28* </t>
    </r>
    <r>
      <rPr>
        <sz val="10"/>
        <rFont val="標楷體"/>
        <family val="4"/>
        <charset val="136"/>
      </rPr>
      <t xml:space="preserve">係包括國際詳細分類號碼 </t>
    </r>
    <r>
      <rPr>
        <sz val="10"/>
        <rFont val="Times New Roman"/>
        <family val="1"/>
      </rPr>
      <t>420-429</t>
    </r>
    <r>
      <rPr>
        <sz val="10"/>
        <rFont val="標楷體"/>
        <family val="4"/>
        <charset val="136"/>
      </rPr>
      <t xml:space="preserve"> 之全部疾病。</t>
    </r>
    <phoneticPr fontId="22" type="noConversion"/>
  </si>
  <si>
    <t xml:space="preserve">         民國八十三年</t>
  </si>
  <si>
    <r>
      <t xml:space="preserve">       </t>
    </r>
    <r>
      <rPr>
        <sz val="10"/>
        <rFont val="Times New Roman"/>
        <family val="1"/>
      </rPr>
      <t>2.</t>
    </r>
    <r>
      <rPr>
        <sz val="10"/>
        <rFont val="標楷體"/>
        <family val="4"/>
        <charset val="136"/>
      </rPr>
      <t>死因分類號碼中</t>
    </r>
    <r>
      <rPr>
        <sz val="10"/>
        <rFont val="Times New Roman"/>
        <family val="1"/>
      </rPr>
      <t xml:space="preserve">* </t>
    </r>
    <r>
      <rPr>
        <sz val="10"/>
        <rFont val="標楷體"/>
        <family val="4"/>
        <charset val="136"/>
      </rPr>
      <t>符號表示其病名僅佔該號碼中之一部份疾病，</t>
    </r>
    <r>
      <rPr>
        <sz val="10"/>
        <rFont val="Times New Roman"/>
        <family val="1"/>
      </rPr>
      <t xml:space="preserve">28* </t>
    </r>
    <r>
      <rPr>
        <sz val="10"/>
        <rFont val="標楷體"/>
        <family val="4"/>
        <charset val="136"/>
      </rPr>
      <t>係包括國際詳細分類號碼</t>
    </r>
    <r>
      <rPr>
        <sz val="10"/>
        <rFont val="Times New Roman"/>
        <family val="1"/>
      </rPr>
      <t xml:space="preserve"> 420-429 </t>
    </r>
    <r>
      <rPr>
        <sz val="10"/>
        <rFont val="標楷體"/>
        <family val="4"/>
        <charset val="136"/>
      </rPr>
      <t>之全部疾病。</t>
    </r>
    <phoneticPr fontId="22" type="noConversion"/>
  </si>
  <si>
    <r>
      <t>附 註：</t>
    </r>
    <r>
      <rPr>
        <sz val="10"/>
        <rFont val="Times New Roman"/>
        <family val="1"/>
      </rPr>
      <t>1.15-24</t>
    </r>
    <r>
      <rPr>
        <sz val="10"/>
        <rFont val="標楷體"/>
        <family val="4"/>
        <charset val="136"/>
      </rPr>
      <t>歲年中人口數  計</t>
    </r>
    <r>
      <rPr>
        <sz val="10"/>
        <rFont val="Times New Roman"/>
        <family val="1"/>
      </rPr>
      <t>3,753,602</t>
    </r>
    <r>
      <rPr>
        <sz val="10"/>
        <rFont val="標楷體"/>
        <family val="4"/>
        <charset val="136"/>
      </rPr>
      <t>人, 男性</t>
    </r>
    <r>
      <rPr>
        <sz val="10"/>
        <rFont val="Times New Roman"/>
        <family val="1"/>
      </rPr>
      <t>1,925,478</t>
    </r>
    <r>
      <rPr>
        <sz val="10"/>
        <rFont val="標楷體"/>
        <family val="4"/>
        <charset val="136"/>
      </rPr>
      <t>人, 女性</t>
    </r>
    <r>
      <rPr>
        <sz val="10"/>
        <rFont val="Times New Roman"/>
        <family val="1"/>
      </rPr>
      <t>1,828,124</t>
    </r>
    <r>
      <rPr>
        <sz val="10"/>
        <rFont val="標楷體"/>
        <family val="4"/>
        <charset val="136"/>
      </rPr>
      <t>人。</t>
    </r>
    <phoneticPr fontId="22" type="noConversion"/>
  </si>
  <si>
    <t xml:space="preserve">敗血症 </t>
  </si>
  <si>
    <t xml:space="preserve">慢性肝病及肝硬化 </t>
  </si>
  <si>
    <t xml:space="preserve">貧血 </t>
  </si>
  <si>
    <t xml:space="preserve">腎炎、腎徵候群及腎性病變 </t>
  </si>
  <si>
    <t xml:space="preserve">結核病 </t>
  </si>
  <si>
    <t xml:space="preserve">腦膜炎 </t>
  </si>
  <si>
    <t xml:space="preserve">流產 </t>
  </si>
  <si>
    <t>民國九十四年</t>
    <phoneticPr fontId="19" type="noConversion"/>
  </si>
  <si>
    <t>038</t>
    <phoneticPr fontId="19" type="noConversion"/>
  </si>
  <si>
    <t>02</t>
    <phoneticPr fontId="19" type="noConversion"/>
  </si>
  <si>
    <r>
      <t>附</t>
    </r>
    <r>
      <rPr>
        <sz val="10"/>
        <rFont val="Times New Roman"/>
        <family val="1"/>
      </rPr>
      <t xml:space="preserve">  </t>
    </r>
    <r>
      <rPr>
        <sz val="10"/>
        <rFont val="標楷體"/>
        <family val="4"/>
        <charset val="136"/>
      </rPr>
      <t>註：</t>
    </r>
    <r>
      <rPr>
        <sz val="10"/>
        <rFont val="Times New Roman"/>
        <family val="1"/>
      </rPr>
      <t>1.15-24</t>
    </r>
    <r>
      <rPr>
        <sz val="10"/>
        <rFont val="標楷體"/>
        <family val="4"/>
        <charset val="136"/>
      </rPr>
      <t>歲年中人口數</t>
    </r>
    <r>
      <rPr>
        <sz val="10"/>
        <rFont val="Times New Roman"/>
        <family val="1"/>
      </rPr>
      <t xml:space="preserve">  </t>
    </r>
    <r>
      <rPr>
        <sz val="10"/>
        <rFont val="標楷體"/>
        <family val="4"/>
        <charset val="136"/>
      </rPr>
      <t>計</t>
    </r>
    <r>
      <rPr>
        <sz val="10"/>
        <rFont val="Times New Roman"/>
        <family val="1"/>
      </rPr>
      <t>3,487,762</t>
    </r>
    <r>
      <rPr>
        <sz val="10"/>
        <rFont val="標楷體"/>
        <family val="4"/>
        <charset val="136"/>
      </rPr>
      <t>人</t>
    </r>
    <r>
      <rPr>
        <sz val="10"/>
        <rFont val="Times New Roman"/>
        <family val="1"/>
      </rPr>
      <t xml:space="preserve">, </t>
    </r>
    <r>
      <rPr>
        <sz val="10"/>
        <rFont val="標楷體"/>
        <family val="4"/>
        <charset val="136"/>
      </rPr>
      <t>男性</t>
    </r>
    <r>
      <rPr>
        <sz val="10"/>
        <rFont val="Times New Roman"/>
        <family val="1"/>
      </rPr>
      <t>1,796,926</t>
    </r>
    <r>
      <rPr>
        <sz val="10"/>
        <rFont val="標楷體"/>
        <family val="4"/>
        <charset val="136"/>
      </rPr>
      <t>人</t>
    </r>
    <r>
      <rPr>
        <sz val="10"/>
        <rFont val="Times New Roman"/>
        <family val="1"/>
      </rPr>
      <t xml:space="preserve">, </t>
    </r>
    <r>
      <rPr>
        <sz val="10"/>
        <rFont val="標楷體"/>
        <family val="4"/>
        <charset val="136"/>
      </rPr>
      <t>女性</t>
    </r>
    <r>
      <rPr>
        <sz val="10"/>
        <rFont val="Times New Roman"/>
        <family val="1"/>
      </rPr>
      <t>1,690,836</t>
    </r>
    <r>
      <rPr>
        <sz val="10"/>
        <rFont val="標楷體"/>
        <family val="4"/>
        <charset val="136"/>
      </rPr>
      <t>人。</t>
    </r>
    <phoneticPr fontId="19" type="noConversion"/>
  </si>
  <si>
    <r>
      <t xml:space="preserve">              2.</t>
    </r>
    <r>
      <rPr>
        <sz val="10"/>
        <rFont val="標楷體"/>
        <family val="4"/>
        <charset val="136"/>
      </rPr>
      <t>死因分類號碼中</t>
    </r>
    <r>
      <rPr>
        <sz val="10"/>
        <rFont val="Times New Roman"/>
        <family val="1"/>
      </rPr>
      <t xml:space="preserve">* </t>
    </r>
    <r>
      <rPr>
        <sz val="10"/>
        <rFont val="標楷體"/>
        <family val="4"/>
        <charset val="136"/>
      </rPr>
      <t>符號表示其病名僅佔該號碼中之一部份疾病，</t>
    </r>
    <r>
      <rPr>
        <sz val="10"/>
        <rFont val="Times New Roman"/>
        <family val="1"/>
      </rPr>
      <t xml:space="preserve">28* </t>
    </r>
    <r>
      <rPr>
        <sz val="10"/>
        <rFont val="標楷體"/>
        <family val="4"/>
        <charset val="136"/>
      </rPr>
      <t>係包括國際詳細分類號碼</t>
    </r>
    <r>
      <rPr>
        <sz val="10"/>
        <rFont val="Times New Roman"/>
        <family val="1"/>
      </rPr>
      <t xml:space="preserve"> 420-429 </t>
    </r>
    <r>
      <rPr>
        <sz val="10"/>
        <rFont val="標楷體"/>
        <family val="4"/>
        <charset val="136"/>
      </rPr>
      <t>之全部疾病。</t>
    </r>
    <phoneticPr fontId="19" type="noConversion"/>
  </si>
  <si>
    <t xml:space="preserve">事故傷害 </t>
  </si>
  <si>
    <t xml:space="preserve">自殺 </t>
  </si>
  <si>
    <t xml:space="preserve">惡性腫瘤 </t>
  </si>
  <si>
    <t xml:space="preserve">心臟疾病 </t>
  </si>
  <si>
    <t xml:space="preserve">他殺 </t>
  </si>
  <si>
    <t xml:space="preserve">腦血管疾病 </t>
  </si>
  <si>
    <t xml:space="preserve">肺炎 </t>
  </si>
  <si>
    <t xml:space="preserve">先天性畸形 </t>
  </si>
  <si>
    <t xml:space="preserve">糖尿病 </t>
  </si>
  <si>
    <t xml:space="preserve">支氣管炎、肺氣腫及氣喘 </t>
  </si>
  <si>
    <t>民國九十五年</t>
    <phoneticPr fontId="19" type="noConversion"/>
  </si>
  <si>
    <r>
      <t>附</t>
    </r>
    <r>
      <rPr>
        <sz val="10"/>
        <rFont val="Times New Roman"/>
        <family val="1"/>
      </rPr>
      <t xml:space="preserve">  </t>
    </r>
    <r>
      <rPr>
        <sz val="10"/>
        <rFont val="標楷體"/>
        <family val="4"/>
        <charset val="136"/>
      </rPr>
      <t>註：</t>
    </r>
    <r>
      <rPr>
        <sz val="10"/>
        <rFont val="Times New Roman"/>
        <family val="1"/>
      </rPr>
      <t>1.15-24</t>
    </r>
    <r>
      <rPr>
        <sz val="10"/>
        <rFont val="標楷體"/>
        <family val="4"/>
        <charset val="136"/>
      </rPr>
      <t>歲年中人口數</t>
    </r>
    <r>
      <rPr>
        <sz val="10"/>
        <rFont val="Times New Roman"/>
        <family val="1"/>
      </rPr>
      <t xml:space="preserve">  </t>
    </r>
    <r>
      <rPr>
        <sz val="10"/>
        <rFont val="標楷體"/>
        <family val="4"/>
        <charset val="136"/>
      </rPr>
      <t>計</t>
    </r>
    <r>
      <rPr>
        <sz val="10"/>
        <rFont val="Times New Roman"/>
        <family val="1"/>
      </rPr>
      <t>3,411,963</t>
    </r>
    <r>
      <rPr>
        <sz val="10"/>
        <rFont val="標楷體"/>
        <family val="4"/>
        <charset val="136"/>
      </rPr>
      <t>人</t>
    </r>
    <r>
      <rPr>
        <sz val="10"/>
        <rFont val="Times New Roman"/>
        <family val="1"/>
      </rPr>
      <t xml:space="preserve">, </t>
    </r>
    <r>
      <rPr>
        <sz val="10"/>
        <rFont val="標楷體"/>
        <family val="4"/>
        <charset val="136"/>
      </rPr>
      <t>男性</t>
    </r>
    <r>
      <rPr>
        <sz val="10"/>
        <rFont val="Times New Roman"/>
        <family val="1"/>
      </rPr>
      <t>1,761,154</t>
    </r>
    <r>
      <rPr>
        <sz val="10"/>
        <rFont val="標楷體"/>
        <family val="4"/>
        <charset val="136"/>
      </rPr>
      <t>人</t>
    </r>
    <r>
      <rPr>
        <sz val="10"/>
        <rFont val="Times New Roman"/>
        <family val="1"/>
      </rPr>
      <t xml:space="preserve">, </t>
    </r>
    <r>
      <rPr>
        <sz val="10"/>
        <rFont val="標楷體"/>
        <family val="4"/>
        <charset val="136"/>
      </rPr>
      <t>女性</t>
    </r>
    <r>
      <rPr>
        <sz val="10"/>
        <rFont val="Times New Roman"/>
        <family val="1"/>
      </rPr>
      <t>1,650,809</t>
    </r>
    <r>
      <rPr>
        <sz val="10"/>
        <rFont val="標楷體"/>
        <family val="4"/>
        <charset val="136"/>
      </rPr>
      <t>人。</t>
    </r>
    <phoneticPr fontId="19" type="noConversion"/>
  </si>
  <si>
    <t>民國九十六年</t>
    <phoneticPr fontId="19" type="noConversion"/>
  </si>
  <si>
    <t>ICD-9</t>
    <phoneticPr fontId="19" type="noConversion"/>
  </si>
  <si>
    <t xml:space="preserve">胃及十二指腸之潰瘍 </t>
  </si>
  <si>
    <r>
      <t>附</t>
    </r>
    <r>
      <rPr>
        <sz val="10"/>
        <color indexed="8"/>
        <rFont val="Times New Roman"/>
        <family val="1"/>
      </rPr>
      <t xml:space="preserve">  </t>
    </r>
    <r>
      <rPr>
        <sz val="10"/>
        <color indexed="8"/>
        <rFont val="標楷體"/>
        <family val="4"/>
        <charset val="136"/>
      </rPr>
      <t>註：</t>
    </r>
    <r>
      <rPr>
        <sz val="10"/>
        <color indexed="8"/>
        <rFont val="Times New Roman"/>
        <family val="1"/>
      </rPr>
      <t>1.15-24</t>
    </r>
    <r>
      <rPr>
        <sz val="10"/>
        <color indexed="8"/>
        <rFont val="標楷體"/>
        <family val="4"/>
        <charset val="136"/>
      </rPr>
      <t>歲年中人口數</t>
    </r>
    <r>
      <rPr>
        <sz val="10"/>
        <color indexed="8"/>
        <rFont val="Times New Roman"/>
        <family val="1"/>
      </rPr>
      <t xml:space="preserve">  </t>
    </r>
    <r>
      <rPr>
        <sz val="10"/>
        <color indexed="8"/>
        <rFont val="標楷體"/>
        <family val="4"/>
        <charset val="136"/>
      </rPr>
      <t>計</t>
    </r>
    <r>
      <rPr>
        <sz val="10"/>
        <color indexed="8"/>
        <rFont val="Times New Roman"/>
        <family val="1"/>
      </rPr>
      <t>3,332,537</t>
    </r>
    <r>
      <rPr>
        <sz val="10"/>
        <color indexed="8"/>
        <rFont val="標楷體"/>
        <family val="4"/>
        <charset val="136"/>
      </rPr>
      <t>人</t>
    </r>
    <r>
      <rPr>
        <sz val="10"/>
        <color indexed="8"/>
        <rFont val="Times New Roman"/>
        <family val="1"/>
      </rPr>
      <t xml:space="preserve">, </t>
    </r>
    <r>
      <rPr>
        <sz val="10"/>
        <color indexed="8"/>
        <rFont val="標楷體"/>
        <family val="4"/>
        <charset val="136"/>
      </rPr>
      <t>男性</t>
    </r>
    <r>
      <rPr>
        <sz val="10"/>
        <color indexed="8"/>
        <rFont val="Times New Roman"/>
        <family val="1"/>
      </rPr>
      <t>1,722,956</t>
    </r>
    <r>
      <rPr>
        <sz val="10"/>
        <color indexed="8"/>
        <rFont val="標楷體"/>
        <family val="4"/>
        <charset val="136"/>
      </rPr>
      <t>人</t>
    </r>
    <r>
      <rPr>
        <sz val="10"/>
        <color indexed="8"/>
        <rFont val="Times New Roman"/>
        <family val="1"/>
      </rPr>
      <t xml:space="preserve">, </t>
    </r>
    <r>
      <rPr>
        <sz val="10"/>
        <color indexed="8"/>
        <rFont val="標楷體"/>
        <family val="4"/>
        <charset val="136"/>
      </rPr>
      <t>女性</t>
    </r>
    <r>
      <rPr>
        <sz val="10"/>
        <color indexed="8"/>
        <rFont val="Times New Roman"/>
        <family val="1"/>
      </rPr>
      <t>1,609,580</t>
    </r>
    <r>
      <rPr>
        <sz val="10"/>
        <color indexed="8"/>
        <rFont val="標楷體"/>
        <family val="4"/>
        <charset val="136"/>
      </rPr>
      <t>人。</t>
    </r>
    <phoneticPr fontId="19" type="noConversion"/>
  </si>
  <si>
    <r>
      <t xml:space="preserve">              2.</t>
    </r>
    <r>
      <rPr>
        <sz val="10"/>
        <rFont val="標楷體"/>
        <family val="4"/>
        <charset val="136"/>
      </rPr>
      <t>死因分類號碼中</t>
    </r>
    <r>
      <rPr>
        <sz val="10"/>
        <rFont val="Times New Roman"/>
        <family val="1"/>
      </rPr>
      <t xml:space="preserve">* </t>
    </r>
    <r>
      <rPr>
        <sz val="10"/>
        <rFont val="標楷體"/>
        <family val="4"/>
        <charset val="136"/>
      </rPr>
      <t>符號表示其病名僅佔該號碼中之一部份疾病，</t>
    </r>
    <r>
      <rPr>
        <sz val="10"/>
        <rFont val="Times New Roman"/>
        <family val="1"/>
      </rPr>
      <t xml:space="preserve">28* </t>
    </r>
    <r>
      <rPr>
        <sz val="10"/>
        <rFont val="標楷體"/>
        <family val="4"/>
        <charset val="136"/>
      </rPr>
      <t>係包括國際詳細分類號碼</t>
    </r>
    <r>
      <rPr>
        <sz val="10"/>
        <rFont val="Times New Roman"/>
        <family val="1"/>
      </rPr>
      <t xml:space="preserve"> 420-429 </t>
    </r>
    <r>
      <rPr>
        <sz val="10"/>
        <rFont val="標楷體"/>
        <family val="4"/>
        <charset val="136"/>
      </rPr>
      <t>之全部疾病。</t>
    </r>
    <phoneticPr fontId="19" type="noConversion"/>
  </si>
  <si>
    <t>E47-E53</t>
  </si>
  <si>
    <t>08-14</t>
  </si>
  <si>
    <t>ICD-10</t>
  </si>
  <si>
    <t>國際死因</t>
  </si>
  <si>
    <t>意外事故</t>
  </si>
  <si>
    <t>蓄意自我傷害（自殺）</t>
  </si>
  <si>
    <t>心臟疾病（高血壓性疾病除外）</t>
  </si>
  <si>
    <t>骨骼肌肉系統及結締組織之疾病</t>
  </si>
  <si>
    <t>先天性畸形變形及染色體異常</t>
  </si>
  <si>
    <t>加害（他殺）</t>
  </si>
  <si>
    <t>慢性下呼吸道疾病</t>
  </si>
  <si>
    <t>腎炎、腎病症候群及腎病變</t>
  </si>
  <si>
    <t>人類免疫缺乏病毒（HIV）疾病</t>
  </si>
  <si>
    <t>高血壓性疾病</t>
  </si>
  <si>
    <t>A00-Y98</t>
  </si>
  <si>
    <t>A00-A09</t>
  </si>
  <si>
    <t>A15-A19</t>
  </si>
  <si>
    <t>A40-A41</t>
  </si>
  <si>
    <t>病毒性肝炎</t>
  </si>
  <si>
    <t>B15-B19</t>
  </si>
  <si>
    <t>B20-B24</t>
  </si>
  <si>
    <t>C00-C97</t>
  </si>
  <si>
    <t>其餘的腫瘤（惡性腫瘤除外）</t>
  </si>
  <si>
    <t>D00-D48</t>
  </si>
  <si>
    <t>D50-D64</t>
  </si>
  <si>
    <t>E10-E14</t>
  </si>
  <si>
    <t>血管性及未明示之癡呆症</t>
  </si>
  <si>
    <t>F01-F03</t>
  </si>
  <si>
    <t>G00, G03</t>
  </si>
  <si>
    <t>椎骨肌肉萎縮及有關聯之症候群</t>
  </si>
  <si>
    <t>G12</t>
  </si>
  <si>
    <t>帕金森病</t>
  </si>
  <si>
    <t>G20-G21</t>
  </si>
  <si>
    <t>阿茲海默病</t>
  </si>
  <si>
    <t>G30</t>
  </si>
  <si>
    <t>I10-I15</t>
  </si>
  <si>
    <t>I01-I02.0, I05-I09, I20-I25, I27, I30-I52</t>
  </si>
  <si>
    <t>I60-I69</t>
  </si>
  <si>
    <t>動脈粥樣硬化</t>
  </si>
  <si>
    <t>I70</t>
  </si>
  <si>
    <t>主動脈瘤及剝離</t>
  </si>
  <si>
    <t>I71</t>
  </si>
  <si>
    <t>流行性感冒</t>
  </si>
  <si>
    <t>J10-J11</t>
  </si>
  <si>
    <t>J12-J18</t>
  </si>
  <si>
    <t>急性支氣管炎及急性細支氣管炎</t>
  </si>
  <si>
    <t>J20-J21</t>
  </si>
  <si>
    <t>塵肺症</t>
  </si>
  <si>
    <t>J60-J65</t>
  </si>
  <si>
    <t>肇因於吸入外物之肺部病況（塵肺症及肺炎除外）</t>
  </si>
  <si>
    <t>J66, J68-J69</t>
  </si>
  <si>
    <t>胃及十二指腸潰瘍</t>
  </si>
  <si>
    <t>K25-K28</t>
  </si>
  <si>
    <t>疝氣及腸阻塞</t>
  </si>
  <si>
    <t>K40-K46, K56</t>
  </si>
  <si>
    <t>K70, K73-K74</t>
  </si>
  <si>
    <t>膽結石及其他膽囊疾患</t>
  </si>
  <si>
    <t>K80-K82</t>
  </si>
  <si>
    <t>皮膚及皮下組織疾病</t>
  </si>
  <si>
    <t>L00-L99</t>
  </si>
  <si>
    <t>M00-M99</t>
  </si>
  <si>
    <t>N00-N07, N17-N19, N25-N27</t>
  </si>
  <si>
    <t>妊娠(懷孕)、生產及產褥期</t>
  </si>
  <si>
    <t>O00-O99</t>
  </si>
  <si>
    <t>源於周產期的特定病況</t>
  </si>
  <si>
    <t>P00-P96</t>
  </si>
  <si>
    <t>Q00-Q99</t>
  </si>
  <si>
    <t>衰老/老邁</t>
  </si>
  <si>
    <t>R54</t>
  </si>
  <si>
    <t>嬰兒猝死症候群（SIDS）</t>
  </si>
  <si>
    <t>R95</t>
  </si>
  <si>
    <t>V01-X59, Y85-Y86</t>
  </si>
  <si>
    <t>X60-X84, Y87.0</t>
  </si>
  <si>
    <t>X85-Y09, Y87.1</t>
  </si>
  <si>
    <t>民國九十七年</t>
    <phoneticPr fontId="19" type="noConversion"/>
  </si>
  <si>
    <r>
      <t>附</t>
    </r>
    <r>
      <rPr>
        <sz val="10"/>
        <color indexed="8"/>
        <rFont val="Times New Roman"/>
        <family val="1"/>
      </rPr>
      <t xml:space="preserve">  </t>
    </r>
    <r>
      <rPr>
        <sz val="10"/>
        <color indexed="8"/>
        <rFont val="標楷體"/>
        <family val="4"/>
        <charset val="136"/>
      </rPr>
      <t>註：</t>
    </r>
    <r>
      <rPr>
        <sz val="10"/>
        <color indexed="8"/>
        <rFont val="Times New Roman"/>
        <family val="1"/>
      </rPr>
      <t>15-24</t>
    </r>
    <r>
      <rPr>
        <sz val="10"/>
        <color indexed="8"/>
        <rFont val="標楷體"/>
        <family val="4"/>
        <charset val="136"/>
      </rPr>
      <t>歲年中人口數</t>
    </r>
    <r>
      <rPr>
        <sz val="10"/>
        <color indexed="8"/>
        <rFont val="Times New Roman"/>
        <family val="1"/>
      </rPr>
      <t xml:space="preserve">  </t>
    </r>
    <r>
      <rPr>
        <sz val="10"/>
        <color indexed="8"/>
        <rFont val="標楷體"/>
        <family val="4"/>
        <charset val="136"/>
      </rPr>
      <t>計</t>
    </r>
    <r>
      <rPr>
        <sz val="10"/>
        <color indexed="8"/>
        <rFont val="Times New Roman"/>
        <family val="1"/>
      </rPr>
      <t>3,272,088</t>
    </r>
    <r>
      <rPr>
        <sz val="10"/>
        <color indexed="8"/>
        <rFont val="標楷體"/>
        <family val="4"/>
        <charset val="136"/>
      </rPr>
      <t>人</t>
    </r>
    <r>
      <rPr>
        <sz val="10"/>
        <color indexed="8"/>
        <rFont val="Times New Roman"/>
        <family val="1"/>
      </rPr>
      <t xml:space="preserve">, </t>
    </r>
    <r>
      <rPr>
        <sz val="10"/>
        <color indexed="8"/>
        <rFont val="標楷體"/>
        <family val="4"/>
        <charset val="136"/>
      </rPr>
      <t>男性</t>
    </r>
    <r>
      <rPr>
        <sz val="10"/>
        <color indexed="8"/>
        <rFont val="Times New Roman"/>
        <family val="1"/>
      </rPr>
      <t>1,693,833</t>
    </r>
    <r>
      <rPr>
        <sz val="10"/>
        <color indexed="8"/>
        <rFont val="標楷體"/>
        <family val="4"/>
        <charset val="136"/>
      </rPr>
      <t>人</t>
    </r>
    <r>
      <rPr>
        <sz val="10"/>
        <color indexed="8"/>
        <rFont val="Times New Roman"/>
        <family val="1"/>
      </rPr>
      <t xml:space="preserve">, </t>
    </r>
    <r>
      <rPr>
        <sz val="10"/>
        <color indexed="8"/>
        <rFont val="標楷體"/>
        <family val="4"/>
        <charset val="136"/>
      </rPr>
      <t>女性</t>
    </r>
    <r>
      <rPr>
        <sz val="10"/>
        <color indexed="8"/>
        <rFont val="Times New Roman"/>
        <family val="1"/>
      </rPr>
      <t>1,578,255</t>
    </r>
    <r>
      <rPr>
        <sz val="10"/>
        <color indexed="8"/>
        <rFont val="標楷體"/>
        <family val="4"/>
        <charset val="136"/>
      </rPr>
      <t>人。</t>
    </r>
    <phoneticPr fontId="19" type="noConversion"/>
  </si>
  <si>
    <t>sick</t>
    <phoneticPr fontId="19" type="noConversion"/>
  </si>
  <si>
    <t>code</t>
    <phoneticPr fontId="19" type="noConversion"/>
  </si>
  <si>
    <t>所有死亡原因</t>
    <phoneticPr fontId="19" type="noConversion"/>
  </si>
  <si>
    <t>腸道感染症</t>
    <phoneticPr fontId="19" type="noConversion"/>
  </si>
  <si>
    <t>慢性下呼吸道疾病</t>
    <phoneticPr fontId="19" type="noConversion"/>
  </si>
  <si>
    <t>J40-J47</t>
    <phoneticPr fontId="19" type="noConversion"/>
  </si>
  <si>
    <t>其他</t>
    <phoneticPr fontId="19" type="noConversion"/>
  </si>
  <si>
    <t>民國九十九年</t>
    <phoneticPr fontId="19" type="noConversion"/>
  </si>
  <si>
    <t>原位與良性腫瘤（惡性腫瘤除外）</t>
  </si>
  <si>
    <t>J40-J47</t>
  </si>
  <si>
    <r>
      <t>附</t>
    </r>
    <r>
      <rPr>
        <sz val="10"/>
        <color indexed="8"/>
        <rFont val="Times New Roman"/>
        <family val="1"/>
      </rPr>
      <t xml:space="preserve">  </t>
    </r>
    <r>
      <rPr>
        <sz val="10"/>
        <color indexed="8"/>
        <rFont val="標楷體"/>
        <family val="4"/>
        <charset val="136"/>
      </rPr>
      <t>註：</t>
    </r>
    <r>
      <rPr>
        <sz val="10"/>
        <color indexed="8"/>
        <rFont val="Times New Roman"/>
        <family val="1"/>
      </rPr>
      <t>15-24</t>
    </r>
    <r>
      <rPr>
        <sz val="10"/>
        <color indexed="8"/>
        <rFont val="標楷體"/>
        <family val="4"/>
        <charset val="136"/>
      </rPr>
      <t>歲年中人口數</t>
    </r>
    <r>
      <rPr>
        <sz val="10"/>
        <color indexed="8"/>
        <rFont val="Times New Roman"/>
        <family val="1"/>
      </rPr>
      <t xml:space="preserve">  </t>
    </r>
    <r>
      <rPr>
        <sz val="10"/>
        <color indexed="8"/>
        <rFont val="標楷體"/>
        <family val="4"/>
        <charset val="136"/>
      </rPr>
      <t>計</t>
    </r>
    <r>
      <rPr>
        <sz val="10"/>
        <color indexed="8"/>
        <rFont val="Times New Roman"/>
        <family val="1"/>
      </rPr>
      <t>3,201,572</t>
    </r>
    <r>
      <rPr>
        <sz val="10"/>
        <color indexed="8"/>
        <rFont val="標楷體"/>
        <family val="4"/>
        <charset val="136"/>
      </rPr>
      <t>人</t>
    </r>
    <r>
      <rPr>
        <sz val="10"/>
        <color indexed="8"/>
        <rFont val="Times New Roman"/>
        <family val="1"/>
      </rPr>
      <t xml:space="preserve">, </t>
    </r>
    <r>
      <rPr>
        <sz val="10"/>
        <color indexed="8"/>
        <rFont val="標楷體"/>
        <family val="4"/>
        <charset val="136"/>
      </rPr>
      <t>男性</t>
    </r>
    <r>
      <rPr>
        <sz val="10"/>
        <color indexed="8"/>
        <rFont val="Times New Roman"/>
        <family val="1"/>
      </rPr>
      <t>1,660,358</t>
    </r>
    <r>
      <rPr>
        <sz val="10"/>
        <color indexed="8"/>
        <rFont val="標楷體"/>
        <family val="4"/>
        <charset val="136"/>
      </rPr>
      <t>人</t>
    </r>
    <r>
      <rPr>
        <sz val="10"/>
        <color indexed="8"/>
        <rFont val="Times New Roman"/>
        <family val="1"/>
      </rPr>
      <t xml:space="preserve">, </t>
    </r>
    <r>
      <rPr>
        <sz val="10"/>
        <color indexed="8"/>
        <rFont val="標楷體"/>
        <family val="4"/>
        <charset val="136"/>
      </rPr>
      <t>女性</t>
    </r>
    <r>
      <rPr>
        <sz val="10"/>
        <color indexed="8"/>
        <rFont val="Times New Roman"/>
        <family val="1"/>
      </rPr>
      <t>1,541,214</t>
    </r>
    <r>
      <rPr>
        <sz val="10"/>
        <color indexed="8"/>
        <rFont val="標楷體"/>
        <family val="4"/>
        <charset val="136"/>
      </rPr>
      <t>人。</t>
    </r>
    <phoneticPr fontId="19" type="noConversion"/>
  </si>
  <si>
    <t>民國九十八年</t>
    <phoneticPr fontId="19" type="noConversion"/>
  </si>
  <si>
    <r>
      <t>附</t>
    </r>
    <r>
      <rPr>
        <sz val="10"/>
        <color indexed="8"/>
        <rFont val="Times New Roman"/>
        <family val="1"/>
      </rPr>
      <t xml:space="preserve">  </t>
    </r>
    <r>
      <rPr>
        <sz val="10"/>
        <color indexed="8"/>
        <rFont val="標楷體"/>
        <family val="4"/>
        <charset val="136"/>
      </rPr>
      <t>註：</t>
    </r>
    <r>
      <rPr>
        <sz val="10"/>
        <color indexed="8"/>
        <rFont val="Times New Roman"/>
        <family val="1"/>
      </rPr>
      <t>15-24</t>
    </r>
    <r>
      <rPr>
        <sz val="10"/>
        <color indexed="8"/>
        <rFont val="標楷體"/>
        <family val="4"/>
        <charset val="136"/>
      </rPr>
      <t>歲年中人口數</t>
    </r>
    <r>
      <rPr>
        <sz val="10"/>
        <color indexed="8"/>
        <rFont val="Times New Roman"/>
        <family val="1"/>
      </rPr>
      <t xml:space="preserve">  </t>
    </r>
    <r>
      <rPr>
        <sz val="10"/>
        <color indexed="8"/>
        <rFont val="標楷體"/>
        <family val="4"/>
        <charset val="136"/>
      </rPr>
      <t>計</t>
    </r>
    <r>
      <rPr>
        <sz val="10"/>
        <color indexed="8"/>
        <rFont val="Times New Roman"/>
        <family val="1"/>
      </rPr>
      <t>3,228,255</t>
    </r>
    <r>
      <rPr>
        <sz val="10"/>
        <color indexed="8"/>
        <rFont val="標楷體"/>
        <family val="4"/>
        <charset val="136"/>
      </rPr>
      <t>人</t>
    </r>
    <r>
      <rPr>
        <sz val="10"/>
        <color indexed="8"/>
        <rFont val="Times New Roman"/>
        <family val="1"/>
      </rPr>
      <t xml:space="preserve">, </t>
    </r>
    <r>
      <rPr>
        <sz val="10"/>
        <color indexed="8"/>
        <rFont val="標楷體"/>
        <family val="4"/>
        <charset val="136"/>
      </rPr>
      <t>男性</t>
    </r>
    <r>
      <rPr>
        <sz val="10"/>
        <color indexed="8"/>
        <rFont val="Times New Roman"/>
        <family val="1"/>
      </rPr>
      <t>1,672,598</t>
    </r>
    <r>
      <rPr>
        <sz val="10"/>
        <color indexed="8"/>
        <rFont val="標楷體"/>
        <family val="4"/>
        <charset val="136"/>
      </rPr>
      <t>人</t>
    </r>
    <r>
      <rPr>
        <sz val="10"/>
        <color indexed="8"/>
        <rFont val="Times New Roman"/>
        <family val="1"/>
      </rPr>
      <t xml:space="preserve">, </t>
    </r>
    <r>
      <rPr>
        <sz val="10"/>
        <color indexed="8"/>
        <rFont val="標楷體"/>
        <family val="4"/>
        <charset val="136"/>
      </rPr>
      <t>女性</t>
    </r>
    <r>
      <rPr>
        <sz val="10"/>
        <color indexed="8"/>
        <rFont val="Times New Roman"/>
        <family val="1"/>
      </rPr>
      <t>1,555,657</t>
    </r>
    <r>
      <rPr>
        <sz val="10"/>
        <color indexed="8"/>
        <rFont val="標楷體"/>
        <family val="4"/>
        <charset val="136"/>
      </rPr>
      <t>人。</t>
    </r>
    <phoneticPr fontId="19" type="noConversion"/>
  </si>
  <si>
    <t>sick</t>
    <phoneticPr fontId="19" type="noConversion"/>
  </si>
  <si>
    <t>code</t>
    <phoneticPr fontId="19" type="noConversion"/>
  </si>
  <si>
    <t>所有死亡原因</t>
    <phoneticPr fontId="19" type="noConversion"/>
  </si>
  <si>
    <t>腸道感染症</t>
    <phoneticPr fontId="19" type="noConversion"/>
  </si>
  <si>
    <t>慢性下呼吸道疾病</t>
    <phoneticPr fontId="19" type="noConversion"/>
  </si>
  <si>
    <t>J40-J47</t>
    <phoneticPr fontId="19" type="noConversion"/>
  </si>
  <si>
    <t>其他</t>
    <phoneticPr fontId="19" type="noConversion"/>
  </si>
  <si>
    <t>民國 100 年</t>
    <phoneticPr fontId="4" type="noConversion"/>
  </si>
  <si>
    <t>男性人口</t>
    <phoneticPr fontId="4" type="noConversion"/>
  </si>
  <si>
    <t>骨骼肌肉系統及結締組織之疾病</t>
    <phoneticPr fontId="3" type="noConversion"/>
  </si>
  <si>
    <t>肺炎</t>
    <phoneticPr fontId="3" type="noConversion"/>
  </si>
  <si>
    <t>加害（他殺）</t>
    <phoneticPr fontId="3" type="noConversion"/>
  </si>
  <si>
    <t>腦血管疾病</t>
    <phoneticPr fontId="3" type="noConversion"/>
  </si>
  <si>
    <t>原位與良性腫瘤（惡性腫瘤除外）</t>
    <phoneticPr fontId="3" type="noConversion"/>
  </si>
  <si>
    <t>其他</t>
    <phoneticPr fontId="3" type="noConversion"/>
  </si>
  <si>
    <r>
      <t>附</t>
    </r>
    <r>
      <rPr>
        <sz val="10"/>
        <color indexed="8"/>
        <rFont val="Times New Roman"/>
        <family val="1"/>
      </rPr>
      <t xml:space="preserve">  </t>
    </r>
    <r>
      <rPr>
        <sz val="10"/>
        <color indexed="8"/>
        <rFont val="標楷體"/>
        <family val="4"/>
        <charset val="136"/>
      </rPr>
      <t>註：</t>
    </r>
    <r>
      <rPr>
        <sz val="10"/>
        <color indexed="8"/>
        <rFont val="Times New Roman"/>
        <family val="1"/>
      </rPr>
      <t>15-24</t>
    </r>
    <r>
      <rPr>
        <sz val="10"/>
        <color indexed="8"/>
        <rFont val="標楷體"/>
        <family val="4"/>
        <charset val="136"/>
      </rPr>
      <t>歲年中人口數</t>
    </r>
    <r>
      <rPr>
        <sz val="10"/>
        <color indexed="8"/>
        <rFont val="Times New Roman"/>
        <family val="1"/>
      </rPr>
      <t xml:space="preserve">  </t>
    </r>
    <r>
      <rPr>
        <sz val="10"/>
        <color indexed="8"/>
        <rFont val="標楷體"/>
        <family val="4"/>
        <charset val="136"/>
      </rPr>
      <t>計</t>
    </r>
    <r>
      <rPr>
        <sz val="10"/>
        <color indexed="8"/>
        <rFont val="Times New Roman"/>
        <family val="1"/>
      </rPr>
      <t>3,205,566</t>
    </r>
    <r>
      <rPr>
        <sz val="10"/>
        <color indexed="8"/>
        <rFont val="標楷體"/>
        <family val="4"/>
        <charset val="136"/>
      </rPr>
      <t>人</t>
    </r>
    <r>
      <rPr>
        <sz val="10"/>
        <color indexed="8"/>
        <rFont val="Times New Roman"/>
        <family val="1"/>
      </rPr>
      <t xml:space="preserve">, </t>
    </r>
    <r>
      <rPr>
        <sz val="10"/>
        <color indexed="8"/>
        <rFont val="標楷體"/>
        <family val="4"/>
        <charset val="136"/>
      </rPr>
      <t>男性</t>
    </r>
    <r>
      <rPr>
        <sz val="10"/>
        <color indexed="8"/>
        <rFont val="Times New Roman"/>
        <family val="1"/>
      </rPr>
      <t>1,664,274</t>
    </r>
    <r>
      <rPr>
        <sz val="10"/>
        <color indexed="8"/>
        <rFont val="標楷體"/>
        <family val="4"/>
        <charset val="136"/>
      </rPr>
      <t>人</t>
    </r>
    <r>
      <rPr>
        <sz val="10"/>
        <color indexed="8"/>
        <rFont val="Times New Roman"/>
        <family val="1"/>
      </rPr>
      <t xml:space="preserve">, </t>
    </r>
    <r>
      <rPr>
        <sz val="10"/>
        <color indexed="8"/>
        <rFont val="標楷體"/>
        <family val="4"/>
        <charset val="136"/>
      </rPr>
      <t>女性</t>
    </r>
    <r>
      <rPr>
        <sz val="10"/>
        <color indexed="8"/>
        <rFont val="Times New Roman"/>
        <family val="1"/>
      </rPr>
      <t>1,541,292</t>
    </r>
    <r>
      <rPr>
        <sz val="10"/>
        <color indexed="8"/>
        <rFont val="標楷體"/>
        <family val="4"/>
        <charset val="136"/>
      </rPr>
      <t>人。</t>
    </r>
  </si>
  <si>
    <t>民國101年</t>
  </si>
  <si>
    <t>腸道感染症</t>
  </si>
  <si>
    <t>附註: 101年15-24歲年中人口數計 3,223,672 人,男性 1,675,073 ,女性 1,548,599 人。</t>
  </si>
  <si>
    <t>民國102年</t>
  </si>
  <si>
    <t>附註: 102年15-24歲年中人口數計 3,194,799 人,男性 1,660,860 ,女性 1,533,940 人。</t>
  </si>
  <si>
    <t>民國103年</t>
    <phoneticPr fontId="19" type="noConversion"/>
  </si>
  <si>
    <t>單位：人、每十萬人口、%</t>
    <phoneticPr fontId="19" type="noConversion"/>
  </si>
  <si>
    <t xml:space="preserve"> </t>
    <phoneticPr fontId="19" type="noConversion"/>
  </si>
  <si>
    <t>死亡人數</t>
    <phoneticPr fontId="19" type="noConversion"/>
  </si>
  <si>
    <t>國際死因</t>
    <phoneticPr fontId="19" type="noConversion"/>
  </si>
  <si>
    <t>結構比</t>
    <phoneticPr fontId="19" type="noConversion"/>
  </si>
  <si>
    <t xml:space="preserve"> </t>
    <phoneticPr fontId="19" type="noConversion"/>
  </si>
  <si>
    <t>附註: 103年15-24歲年中人口數計 3,145,089人,男性 1,635,794人,女性 1,509,296人。</t>
    <phoneticPr fontId="19" type="noConversion"/>
  </si>
  <si>
    <t>民國104年</t>
    <phoneticPr fontId="19" type="noConversion"/>
  </si>
  <si>
    <t>附註: 104年15-24歲年中人口數計3,117,741   人,男性1,621,888   人,女性 1,495,853   人。</t>
  </si>
  <si>
    <t>民國105年</t>
    <phoneticPr fontId="19" type="noConversion"/>
  </si>
  <si>
    <t xml:space="preserve"> </t>
    <phoneticPr fontId="19" type="noConversion"/>
  </si>
  <si>
    <t>死亡人數</t>
    <phoneticPr fontId="19" type="noConversion"/>
  </si>
  <si>
    <t>國際死因</t>
    <phoneticPr fontId="19" type="noConversion"/>
  </si>
  <si>
    <t>結構比</t>
    <phoneticPr fontId="19" type="noConversion"/>
  </si>
  <si>
    <t>A00-Y98</t>
    <phoneticPr fontId="19" type="noConversion"/>
  </si>
  <si>
    <t>所有死亡原因</t>
    <phoneticPr fontId="19" type="noConversion"/>
  </si>
  <si>
    <t>V01-X59, Y85-Y86</t>
    <phoneticPr fontId="19" type="noConversion"/>
  </si>
  <si>
    <t>事故傷害</t>
    <phoneticPr fontId="19" type="noConversion"/>
  </si>
  <si>
    <t>X60-X84, Y87.0</t>
    <phoneticPr fontId="19" type="noConversion"/>
  </si>
  <si>
    <t>蓄意自我傷害（自殺）</t>
    <phoneticPr fontId="19" type="noConversion"/>
  </si>
  <si>
    <t>C00-C97</t>
    <phoneticPr fontId="19" type="noConversion"/>
  </si>
  <si>
    <t>惡性腫瘤</t>
    <phoneticPr fontId="19" type="noConversion"/>
  </si>
  <si>
    <t>I01-I02.0, I05-I09, I20-I25, I27, I30-I52</t>
    <phoneticPr fontId="19" type="noConversion"/>
  </si>
  <si>
    <t>心臟疾病（高血壓性疾病除外）</t>
    <phoneticPr fontId="19" type="noConversion"/>
  </si>
  <si>
    <t>I60-I69</t>
    <phoneticPr fontId="19" type="noConversion"/>
  </si>
  <si>
    <t>腦血管疾病</t>
    <phoneticPr fontId="19" type="noConversion"/>
  </si>
  <si>
    <t>X85-Y09, Y87.1</t>
    <phoneticPr fontId="19" type="noConversion"/>
  </si>
  <si>
    <t>加害（他殺）</t>
    <phoneticPr fontId="19" type="noConversion"/>
  </si>
  <si>
    <t>M00-M99</t>
    <phoneticPr fontId="19" type="noConversion"/>
  </si>
  <si>
    <t>骨骼肌肉系統及結締組織之疾病</t>
    <phoneticPr fontId="19" type="noConversion"/>
  </si>
  <si>
    <t>Q00-Q99</t>
    <phoneticPr fontId="19" type="noConversion"/>
  </si>
  <si>
    <t>先天性畸形變形及染色體異常</t>
    <phoneticPr fontId="19" type="noConversion"/>
  </si>
  <si>
    <t>J12-J18</t>
    <phoneticPr fontId="19" type="noConversion"/>
  </si>
  <si>
    <t>肺炎</t>
    <phoneticPr fontId="19" type="noConversion"/>
  </si>
  <si>
    <t>B20-B24</t>
    <phoneticPr fontId="19" type="noConversion"/>
  </si>
  <si>
    <t>人類免疫缺乏病毒（HIV）疾病</t>
    <phoneticPr fontId="19" type="noConversion"/>
  </si>
  <si>
    <t>N00-N07, N17-N19, N25-N27</t>
    <phoneticPr fontId="19" type="noConversion"/>
  </si>
  <si>
    <t>腎炎、腎病症候群及腎病變</t>
    <phoneticPr fontId="19" type="noConversion"/>
  </si>
  <si>
    <t>A15-A19</t>
    <phoneticPr fontId="19" type="noConversion"/>
  </si>
  <si>
    <t>結核病</t>
    <phoneticPr fontId="19" type="noConversion"/>
  </si>
  <si>
    <t>其他</t>
    <phoneticPr fontId="19" type="noConversion"/>
  </si>
  <si>
    <t>D00-D48</t>
    <phoneticPr fontId="19" type="noConversion"/>
  </si>
  <si>
    <t>原位與良性腫瘤（惡性腫瘤除外）</t>
    <phoneticPr fontId="19" type="noConversion"/>
  </si>
  <si>
    <t>A40-A41</t>
    <phoneticPr fontId="19" type="noConversion"/>
  </si>
  <si>
    <t>敗血症</t>
    <phoneticPr fontId="19" type="noConversion"/>
  </si>
  <si>
    <t>E10-E14</t>
    <phoneticPr fontId="19" type="noConversion"/>
  </si>
  <si>
    <t>糖尿病</t>
    <phoneticPr fontId="19" type="noConversion"/>
  </si>
  <si>
    <t>J40-J47</t>
    <phoneticPr fontId="19" type="noConversion"/>
  </si>
  <si>
    <t>慢性下呼吸道疾病</t>
    <phoneticPr fontId="19" type="noConversion"/>
  </si>
  <si>
    <t>J66, J68-J69</t>
    <phoneticPr fontId="19" type="noConversion"/>
  </si>
  <si>
    <t>肇因於吸入外物之肺部病況（塵肺症及肺炎除外）</t>
    <phoneticPr fontId="19" type="noConversion"/>
  </si>
  <si>
    <t>G12</t>
    <phoneticPr fontId="19" type="noConversion"/>
  </si>
  <si>
    <t>椎骨肌肉萎縮及有關聯之症候群</t>
    <phoneticPr fontId="19" type="noConversion"/>
  </si>
  <si>
    <t>附註: 105年15-24歲年中人口數計3,073,362   人,男性1,598,219   人,女性 1,475,143   人。</t>
    <phoneticPr fontId="19" type="noConversion"/>
  </si>
  <si>
    <t>民國106年</t>
    <phoneticPr fontId="19" type="noConversion"/>
  </si>
  <si>
    <t>附註: 106年15-24歲年中人口數計3,006,271 人,男性1,562,790 人,女性 1,443,481 人。</t>
  </si>
  <si>
    <t>民國107年</t>
    <phoneticPr fontId="19" type="noConversion"/>
  </si>
  <si>
    <t xml:space="preserve"> </t>
    <phoneticPr fontId="19" type="noConversion"/>
  </si>
  <si>
    <t>死亡人數</t>
    <phoneticPr fontId="19" type="noConversion"/>
  </si>
  <si>
    <t>死亡人數</t>
    <phoneticPr fontId="19" type="noConversion"/>
  </si>
  <si>
    <t>國際死因</t>
    <phoneticPr fontId="19" type="noConversion"/>
  </si>
  <si>
    <t>結構比</t>
    <phoneticPr fontId="19" type="noConversion"/>
  </si>
  <si>
    <t>國際死因</t>
    <phoneticPr fontId="19" type="noConversion"/>
  </si>
  <si>
    <t xml:space="preserve"> </t>
    <phoneticPr fontId="19" type="noConversion"/>
  </si>
  <si>
    <t>所有死亡原因</t>
    <phoneticPr fontId="19" type="noConversion"/>
  </si>
  <si>
    <t>A00-Y98</t>
    <phoneticPr fontId="19" type="noConversion"/>
  </si>
  <si>
    <t>V01-X59, Y85-Y86</t>
    <phoneticPr fontId="19" type="noConversion"/>
  </si>
  <si>
    <t>事故傷害</t>
    <phoneticPr fontId="19" type="noConversion"/>
  </si>
  <si>
    <t>蓄意自我傷害（自殺）</t>
    <phoneticPr fontId="19" type="noConversion"/>
  </si>
  <si>
    <t>X60-X84, Y87.0</t>
    <phoneticPr fontId="19" type="noConversion"/>
  </si>
  <si>
    <t>蓄意自我傷害（自殺）</t>
    <phoneticPr fontId="19" type="noConversion"/>
  </si>
  <si>
    <t>惡性腫瘤</t>
    <phoneticPr fontId="19" type="noConversion"/>
  </si>
  <si>
    <t>C00-C97</t>
    <phoneticPr fontId="19" type="noConversion"/>
  </si>
  <si>
    <t>惡性腫瘤</t>
    <phoneticPr fontId="19" type="noConversion"/>
  </si>
  <si>
    <t>I01-I02.0, I05-I09, I20-I25, I27, I30-I52</t>
    <phoneticPr fontId="19" type="noConversion"/>
  </si>
  <si>
    <t>I01-I02.0, I05-I09, I20-I25, I27, I30-I52</t>
    <phoneticPr fontId="19" type="noConversion"/>
  </si>
  <si>
    <t>M00-M99</t>
    <phoneticPr fontId="19" type="noConversion"/>
  </si>
  <si>
    <t>骨骼肌肉系統及結締組織之疾病</t>
    <phoneticPr fontId="19" type="noConversion"/>
  </si>
  <si>
    <t>Q00-Q99</t>
    <phoneticPr fontId="19" type="noConversion"/>
  </si>
  <si>
    <t>先天性畸形變形及染色體異常</t>
    <phoneticPr fontId="19" type="noConversion"/>
  </si>
  <si>
    <t>肺炎</t>
    <phoneticPr fontId="19" type="noConversion"/>
  </si>
  <si>
    <t>先天性畸形變形及染色體異常</t>
    <phoneticPr fontId="19" type="noConversion"/>
  </si>
  <si>
    <t>J12-J18</t>
    <phoneticPr fontId="19" type="noConversion"/>
  </si>
  <si>
    <t>肺炎</t>
    <phoneticPr fontId="19" type="noConversion"/>
  </si>
  <si>
    <t>X85-Y09, Y87.1</t>
    <phoneticPr fontId="19" type="noConversion"/>
  </si>
  <si>
    <t>加害（他殺）</t>
    <phoneticPr fontId="19" type="noConversion"/>
  </si>
  <si>
    <t>I60-I69</t>
    <phoneticPr fontId="19" type="noConversion"/>
  </si>
  <si>
    <t>I60-I69</t>
    <phoneticPr fontId="19" type="noConversion"/>
  </si>
  <si>
    <t>骨骼肌肉系統及結締組織之疾病</t>
    <phoneticPr fontId="19" type="noConversion"/>
  </si>
  <si>
    <t>J10-J11</t>
    <phoneticPr fontId="19" type="noConversion"/>
  </si>
  <si>
    <t>流感</t>
    <phoneticPr fontId="19" type="noConversion"/>
  </si>
  <si>
    <t>X85-Y09, Y87.1</t>
    <phoneticPr fontId="19" type="noConversion"/>
  </si>
  <si>
    <t>腦血管疾病</t>
    <phoneticPr fontId="19" type="noConversion"/>
  </si>
  <si>
    <t>E10-E14</t>
    <phoneticPr fontId="19" type="noConversion"/>
  </si>
  <si>
    <t>糖尿病</t>
    <phoneticPr fontId="19" type="noConversion"/>
  </si>
  <si>
    <t>D00-D48</t>
    <phoneticPr fontId="19" type="noConversion"/>
  </si>
  <si>
    <t>原位與良性腫瘤（惡性腫瘤除外）</t>
    <phoneticPr fontId="19" type="noConversion"/>
  </si>
  <si>
    <t>其他</t>
    <phoneticPr fontId="19" type="noConversion"/>
  </si>
  <si>
    <t>A40-A41</t>
    <phoneticPr fontId="19" type="noConversion"/>
  </si>
  <si>
    <t>D50-D64</t>
    <phoneticPr fontId="19" type="noConversion"/>
  </si>
  <si>
    <t>貧血</t>
    <phoneticPr fontId="19" type="noConversion"/>
  </si>
  <si>
    <t>流感</t>
    <phoneticPr fontId="19" type="noConversion"/>
  </si>
  <si>
    <t>糖尿病</t>
    <phoneticPr fontId="19" type="noConversion"/>
  </si>
  <si>
    <t>G00, G03</t>
    <phoneticPr fontId="19" type="noConversion"/>
  </si>
  <si>
    <t>腦膜炎</t>
    <phoneticPr fontId="19" type="noConversion"/>
  </si>
  <si>
    <t>J40-J47</t>
    <phoneticPr fontId="19" type="noConversion"/>
  </si>
  <si>
    <t>慢性下呼吸道疾病</t>
    <phoneticPr fontId="19" type="noConversion"/>
  </si>
  <si>
    <t>I10-I15</t>
    <phoneticPr fontId="19" type="noConversion"/>
  </si>
  <si>
    <t>高血壓性疾病</t>
    <phoneticPr fontId="19" type="noConversion"/>
  </si>
  <si>
    <t>K70, K73-K74</t>
    <phoneticPr fontId="19" type="noConversion"/>
  </si>
  <si>
    <t>慢性肝病及肝硬化</t>
    <phoneticPr fontId="19" type="noConversion"/>
  </si>
  <si>
    <t>J40-J47</t>
    <phoneticPr fontId="19" type="noConversion"/>
  </si>
  <si>
    <t>慢性下呼吸道疾病</t>
    <phoneticPr fontId="19" type="noConversion"/>
  </si>
  <si>
    <t>A15-A19</t>
    <phoneticPr fontId="19" type="noConversion"/>
  </si>
  <si>
    <t>結核病</t>
    <phoneticPr fontId="19" type="noConversion"/>
  </si>
  <si>
    <t>J66, J68-J69</t>
    <phoneticPr fontId="19" type="noConversion"/>
  </si>
  <si>
    <t>附註: 107年15-24歲年中人口數計2,920,495 人,男性1,518,822 人,女性 1,401,673 人。</t>
    <phoneticPr fontId="19" type="noConversion"/>
  </si>
  <si>
    <r>
      <rPr>
        <sz val="12"/>
        <rFont val="標楷體"/>
        <family val="4"/>
        <charset val="136"/>
      </rPr>
      <t>民國</t>
    </r>
    <r>
      <rPr>
        <sz val="12"/>
        <rFont val="Times New Roman"/>
        <family val="1"/>
      </rPr>
      <t>108</t>
    </r>
    <r>
      <rPr>
        <sz val="12"/>
        <rFont val="標楷體"/>
        <family val="4"/>
        <charset val="136"/>
      </rPr>
      <t>年</t>
    </r>
    <phoneticPr fontId="19" type="noConversion"/>
  </si>
  <si>
    <r>
      <rPr>
        <sz val="11"/>
        <rFont val="標楷體"/>
        <family val="4"/>
        <charset val="136"/>
      </rPr>
      <t>單位：人、每十萬人口、</t>
    </r>
    <r>
      <rPr>
        <sz val="11"/>
        <rFont val="Times New Roman"/>
        <family val="1"/>
      </rPr>
      <t>%</t>
    </r>
    <phoneticPr fontId="19" type="noConversion"/>
  </si>
  <si>
    <t>死亡人數</t>
    <phoneticPr fontId="19" type="noConversion"/>
  </si>
  <si>
    <t xml:space="preserve"> </t>
    <phoneticPr fontId="19" type="noConversion"/>
  </si>
  <si>
    <t>國際死因</t>
    <phoneticPr fontId="19" type="noConversion"/>
  </si>
  <si>
    <t>死亡原因</t>
  </si>
  <si>
    <t>結構比</t>
    <phoneticPr fontId="19" type="noConversion"/>
  </si>
  <si>
    <t>流感</t>
  </si>
  <si>
    <t>附註: 108年15-24歲年中人口數計2,819,810 人,男性1,467,667 人,女性 1,352,143 人。</t>
    <phoneticPr fontId="19" type="noConversion"/>
  </si>
  <si>
    <r>
      <rPr>
        <sz val="12"/>
        <rFont val="標楷體"/>
        <family val="4"/>
        <charset val="136"/>
      </rPr>
      <t>民國</t>
    </r>
    <r>
      <rPr>
        <sz val="12"/>
        <rFont val="Times New Roman"/>
        <family val="1"/>
      </rPr>
      <t>109</t>
    </r>
    <r>
      <rPr>
        <sz val="12"/>
        <rFont val="標楷體"/>
        <family val="4"/>
        <charset val="136"/>
      </rPr>
      <t>年</t>
    </r>
    <phoneticPr fontId="19" type="noConversion"/>
  </si>
  <si>
    <r>
      <rPr>
        <sz val="10"/>
        <rFont val="標楷體"/>
        <family val="4"/>
        <charset val="136"/>
      </rPr>
      <t>死亡</t>
    </r>
  </si>
  <si>
    <r>
      <rPr>
        <sz val="10"/>
        <rFont val="標楷體"/>
        <family val="4"/>
        <charset val="136"/>
      </rPr>
      <t>死亡人數</t>
    </r>
    <phoneticPr fontId="19" type="noConversion"/>
  </si>
  <si>
    <r>
      <rPr>
        <sz val="10"/>
        <rFont val="標楷體"/>
        <family val="4"/>
        <charset val="136"/>
      </rPr>
      <t>國際死因</t>
    </r>
    <phoneticPr fontId="19" type="noConversion"/>
  </si>
  <si>
    <r>
      <rPr>
        <sz val="10"/>
        <rFont val="標楷體"/>
        <family val="4"/>
        <charset val="136"/>
      </rPr>
      <t>死亡原因</t>
    </r>
  </si>
  <si>
    <r>
      <rPr>
        <sz val="10"/>
        <rFont val="標楷體"/>
        <family val="4"/>
        <charset val="136"/>
      </rPr>
      <t>死亡率</t>
    </r>
  </si>
  <si>
    <r>
      <rPr>
        <sz val="10"/>
        <rFont val="標楷體"/>
        <family val="4"/>
        <charset val="136"/>
      </rPr>
      <t>結構比</t>
    </r>
    <phoneticPr fontId="19" type="noConversion"/>
  </si>
  <si>
    <r>
      <rPr>
        <sz val="10"/>
        <rFont val="標楷體"/>
        <family val="4"/>
        <charset val="136"/>
      </rPr>
      <t>位</t>
    </r>
  </si>
  <si>
    <r>
      <rPr>
        <sz val="10"/>
        <rFont val="標楷體"/>
        <family val="4"/>
        <charset val="136"/>
      </rPr>
      <t>分類號碼</t>
    </r>
  </si>
  <si>
    <r>
      <rPr>
        <sz val="10"/>
        <rFont val="標楷體"/>
        <family val="4"/>
        <charset val="136"/>
      </rPr>
      <t>人數</t>
    </r>
  </si>
  <si>
    <r>
      <rPr>
        <sz val="9"/>
        <rFont val="標楷體"/>
        <family val="4"/>
        <charset val="136"/>
      </rPr>
      <t>所有死亡原因</t>
    </r>
    <phoneticPr fontId="19" type="noConversion"/>
  </si>
  <si>
    <r>
      <rPr>
        <sz val="9"/>
        <rFont val="標楷體"/>
        <family val="4"/>
        <charset val="136"/>
      </rPr>
      <t>事故傷害</t>
    </r>
    <phoneticPr fontId="19" type="noConversion"/>
  </si>
  <si>
    <r>
      <rPr>
        <sz val="9"/>
        <rFont val="標楷體"/>
        <family val="4"/>
        <charset val="136"/>
      </rPr>
      <t>蓄意自我傷害（自殺）</t>
    </r>
    <phoneticPr fontId="19" type="noConversion"/>
  </si>
  <si>
    <r>
      <rPr>
        <sz val="9"/>
        <rFont val="標楷體"/>
        <family val="4"/>
        <charset val="136"/>
      </rPr>
      <t>惡性腫瘤</t>
    </r>
    <phoneticPr fontId="19" type="noConversion"/>
  </si>
  <si>
    <r>
      <rPr>
        <sz val="9"/>
        <rFont val="標楷體"/>
        <family val="4"/>
        <charset val="136"/>
      </rPr>
      <t>心臟疾病（高血壓性疾病除外）</t>
    </r>
    <phoneticPr fontId="19" type="noConversion"/>
  </si>
  <si>
    <r>
      <rPr>
        <sz val="9"/>
        <rFont val="標楷體"/>
        <family val="4"/>
        <charset val="136"/>
      </rPr>
      <t>腦血管疾病</t>
    </r>
    <phoneticPr fontId="19" type="noConversion"/>
  </si>
  <si>
    <r>
      <rPr>
        <sz val="9"/>
        <rFont val="標楷體"/>
        <family val="4"/>
        <charset val="136"/>
      </rPr>
      <t>加害（他殺）</t>
    </r>
    <phoneticPr fontId="19" type="noConversion"/>
  </si>
  <si>
    <r>
      <rPr>
        <sz val="9"/>
        <rFont val="標楷體"/>
        <family val="4"/>
        <charset val="136"/>
      </rPr>
      <t>先天性畸形變形及染色體異常</t>
    </r>
    <phoneticPr fontId="19" type="noConversion"/>
  </si>
  <si>
    <r>
      <rPr>
        <sz val="9"/>
        <rFont val="標楷體"/>
        <family val="4"/>
        <charset val="136"/>
      </rPr>
      <t>肺炎</t>
    </r>
    <phoneticPr fontId="19" type="noConversion"/>
  </si>
  <si>
    <r>
      <rPr>
        <sz val="9"/>
        <rFont val="標楷體"/>
        <family val="4"/>
        <charset val="136"/>
      </rPr>
      <t>骨骼肌肉系統及結締組織之疾病</t>
    </r>
    <phoneticPr fontId="19" type="noConversion"/>
  </si>
  <si>
    <r>
      <rPr>
        <sz val="9"/>
        <rFont val="標楷體"/>
        <family val="4"/>
        <charset val="136"/>
      </rPr>
      <t>原位與良性腫瘤（惡性腫瘤除外）</t>
    </r>
    <phoneticPr fontId="19" type="noConversion"/>
  </si>
  <si>
    <r>
      <rPr>
        <sz val="9"/>
        <rFont val="標楷體"/>
        <family val="4"/>
        <charset val="136"/>
      </rPr>
      <t>腎炎、腎病症候群及腎病變</t>
    </r>
    <phoneticPr fontId="19" type="noConversion"/>
  </si>
  <si>
    <r>
      <rPr>
        <sz val="9"/>
        <rFont val="標楷體"/>
        <family val="4"/>
        <charset val="136"/>
      </rPr>
      <t>敗血症</t>
    </r>
    <phoneticPr fontId="19" type="noConversion"/>
  </si>
  <si>
    <r>
      <rPr>
        <sz val="9"/>
        <rFont val="標楷體"/>
        <family val="4"/>
        <charset val="136"/>
      </rPr>
      <t>其他</t>
    </r>
    <phoneticPr fontId="19" type="noConversion"/>
  </si>
  <si>
    <r>
      <rPr>
        <sz val="9"/>
        <rFont val="標楷體"/>
        <family val="4"/>
        <charset val="136"/>
      </rPr>
      <t>慢性下呼吸道疾病</t>
    </r>
    <phoneticPr fontId="19" type="noConversion"/>
  </si>
  <si>
    <r>
      <rPr>
        <sz val="9"/>
        <rFont val="標楷體"/>
        <family val="4"/>
        <charset val="136"/>
      </rPr>
      <t>糖尿病</t>
    </r>
    <phoneticPr fontId="19" type="noConversion"/>
  </si>
  <si>
    <r>
      <rPr>
        <sz val="9"/>
        <rFont val="標楷體"/>
        <family val="4"/>
        <charset val="136"/>
      </rPr>
      <t>流感</t>
    </r>
    <phoneticPr fontId="19" type="noConversion"/>
  </si>
  <si>
    <t>B15-B19</t>
    <phoneticPr fontId="19" type="noConversion"/>
  </si>
  <si>
    <r>
      <rPr>
        <sz val="9"/>
        <rFont val="標楷體"/>
        <family val="4"/>
        <charset val="136"/>
      </rPr>
      <t>病毒性肝炎</t>
    </r>
    <phoneticPr fontId="19" type="noConversion"/>
  </si>
  <si>
    <r>
      <rPr>
        <sz val="9"/>
        <rFont val="標楷體"/>
        <family val="4"/>
        <charset val="136"/>
      </rPr>
      <t>貧血</t>
    </r>
    <phoneticPr fontId="19" type="noConversion"/>
  </si>
  <si>
    <r>
      <rPr>
        <sz val="9"/>
        <rFont val="標楷體"/>
        <family val="4"/>
        <charset val="136"/>
      </rPr>
      <t>人類免疫缺乏病毒（</t>
    </r>
    <r>
      <rPr>
        <sz val="9"/>
        <rFont val="Times New Roman"/>
        <family val="1"/>
      </rPr>
      <t>HIV</t>
    </r>
    <r>
      <rPr>
        <sz val="9"/>
        <rFont val="標楷體"/>
        <family val="4"/>
        <charset val="136"/>
      </rPr>
      <t>）疾病</t>
    </r>
    <phoneticPr fontId="19" type="noConversion"/>
  </si>
  <si>
    <t>附註: 109年15-24歲年中人口數計2,708,778 人,男性1,410,862 人,女性 1,297,916 人。</t>
    <phoneticPr fontId="19" type="noConversion"/>
  </si>
  <si>
    <t>15-24歲主要死亡原因</t>
    <phoneticPr fontId="22" type="noConversion"/>
  </si>
  <si>
    <t>民國110年</t>
    <phoneticPr fontId="19" type="noConversion"/>
  </si>
  <si>
    <t>附註: 110年15-24歲年中人口數計2,585,884 人,男性1,348,076 人,女性 1,237,808 人。</t>
    <phoneticPr fontId="19" type="noConversion"/>
  </si>
  <si>
    <r>
      <t>15-24</t>
    </r>
    <r>
      <rPr>
        <sz val="18"/>
        <rFont val="標楷體"/>
        <family val="4"/>
        <charset val="136"/>
      </rPr>
      <t>歲主要死亡原因</t>
    </r>
    <phoneticPr fontId="19" type="noConversion"/>
  </si>
  <si>
    <r>
      <rPr>
        <sz val="12"/>
        <rFont val="標楷體"/>
        <family val="4"/>
        <charset val="136"/>
      </rPr>
      <t>民國</t>
    </r>
    <r>
      <rPr>
        <sz val="12"/>
        <rFont val="Times New Roman"/>
        <family val="1"/>
      </rPr>
      <t>111</t>
    </r>
    <r>
      <rPr>
        <sz val="12"/>
        <rFont val="標楷體"/>
        <family val="4"/>
        <charset val="136"/>
      </rPr>
      <t>年</t>
    </r>
    <phoneticPr fontId="19" type="noConversion"/>
  </si>
  <si>
    <t>U07.1</t>
    <phoneticPr fontId="19" type="noConversion"/>
  </si>
  <si>
    <t>嚴重特殊傳染性肺炎（COVID-19）</t>
    <phoneticPr fontId="19" type="noConversion"/>
  </si>
  <si>
    <t>附註: 111年15-24歲年中人口數計2,461,362 人,男性1,284,167 人,女性 1,177,195 人。</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</si>
</sst>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43" formatCode="_-* #,##0.00_-;\-* #,##0.00_-;_-* &quot;-&quot;??_-;_-@_-"/>
    <numFmt numFmtId="183" formatCode="&quot;$&quot;#,##0_);[Red]\(&quot;$&quot;#,##0\)"/>
    <numFmt numFmtId="186" formatCode="_(&quot;$&quot;* #,##0_);_(&quot;$&quot;* \(#,##0\);_(&quot;$&quot;* &quot;-&quot;_);_(@_)"/>
    <numFmt numFmtId="188" formatCode="_(&quot;$&quot;* #,##0.00_);_(&quot;$&quot;* \(#,##0.00\);_(&quot;$&quot;* &quot;-&quot;??_);_(@_)"/>
    <numFmt numFmtId="190" formatCode="0.0"/>
    <numFmt numFmtId="207" formatCode="_-* #,##0.0_-;\-* #,##0.0_-;_-* &quot;-&quot;?_-;_-@_-"/>
    <numFmt numFmtId="208" formatCode="0_ "/>
    <numFmt numFmtId="209" formatCode="0_)"/>
  </numFmts>
  <fonts count="62">
    <font>
      <sz val="12"/>
      <name val="Times New Roman"/>
      <family val="1"/>
    </font>
    <font>
      <sz val="12"/>
      <name val="Times New Roman"/>
      <family val="1"/>
    </font>
    <font>
      <sz val="11"/>
      <name val="圖龍中隸"/>
      <family val="3"/>
      <charset val="136"/>
    </font>
    <font>
      <sz val="11"/>
      <name val="Times New Roman"/>
      <family val="1"/>
    </font>
    <font>
      <sz val="11"/>
      <name val="圖龍中楷"/>
      <family val="3"/>
      <charset val="136"/>
    </font>
    <font>
      <sz val="10"/>
      <name val="圖龍中楷"/>
      <family val="3"/>
      <charset val="136"/>
    </font>
    <font>
      <sz val="10"/>
      <name val="Times New Roman"/>
      <family val="1"/>
    </font>
    <font>
      <sz val="7"/>
      <name val="圖龍中楷"/>
      <family val="3"/>
      <charset val="136"/>
    </font>
    <font>
      <sz val="10"/>
      <name val="圖龍中隸"/>
      <family val="3"/>
      <charset val="136"/>
    </font>
    <font>
      <sz val="7"/>
      <name val="Times New Roman"/>
      <family val="1"/>
    </font>
    <font>
      <sz val="12"/>
      <name val="華康隸書體W5"/>
      <family val="3"/>
      <charset val="136"/>
    </font>
    <font>
      <sz val="11"/>
      <name val="華康隸書體W5"/>
      <family val="3"/>
      <charset val="136"/>
    </font>
    <font>
      <sz val="10"/>
      <name val="標楷體"/>
      <family val="4"/>
      <charset val="136"/>
    </font>
    <font>
      <sz val="12"/>
      <name val="標楷體"/>
      <family val="4"/>
      <charset val="136"/>
    </font>
    <font>
      <sz val="11"/>
      <name val="標楷體"/>
      <family val="4"/>
      <charset val="136"/>
    </font>
    <font>
      <b/>
      <sz val="11"/>
      <name val="標楷體"/>
      <family val="4"/>
      <charset val="136"/>
    </font>
    <font>
      <sz val="7"/>
      <name val="標楷體"/>
      <family val="4"/>
      <charset val="136"/>
    </font>
    <font>
      <sz val="9"/>
      <name val="標楷體"/>
      <family val="4"/>
      <charset val="136"/>
    </font>
    <font>
      <sz val="10"/>
      <name val="華康隸書體W5"/>
      <family val="3"/>
      <charset val="136"/>
    </font>
    <font>
      <sz val="9"/>
      <name val="新細明體"/>
      <family val="1"/>
      <charset val="136"/>
    </font>
    <font>
      <sz val="18"/>
      <name val="Times New Roman"/>
      <family val="1"/>
    </font>
    <font>
      <sz val="18"/>
      <name val="標楷體"/>
      <family val="4"/>
      <charset val="136"/>
    </font>
    <font>
      <sz val="9"/>
      <name val="細明體"/>
      <family val="3"/>
      <charset val="136"/>
    </font>
    <font>
      <sz val="9"/>
      <name val="圖龍中楷"/>
      <family val="3"/>
      <charset val="136"/>
    </font>
    <font>
      <sz val="10"/>
      <color indexed="10"/>
      <name val="Times New Roman"/>
      <family val="1"/>
    </font>
    <font>
      <sz val="7"/>
      <color indexed="8"/>
      <name val="標楷體"/>
      <family val="4"/>
      <charset val="136"/>
    </font>
    <font>
      <sz val="9"/>
      <color indexed="8"/>
      <name val="標楷體"/>
      <family val="4"/>
      <charset val="136"/>
    </font>
    <font>
      <sz val="10"/>
      <color indexed="8"/>
      <name val="Times New Roman"/>
      <family val="1"/>
    </font>
    <font>
      <sz val="12"/>
      <color indexed="8"/>
      <name val="Times New Roman"/>
      <family val="1"/>
    </font>
    <font>
      <sz val="7"/>
      <color indexed="8"/>
      <name val="圖龍中楷"/>
      <family val="3"/>
      <charset val="136"/>
    </font>
    <font>
      <sz val="12"/>
      <color indexed="10"/>
      <name val="Times New Roman"/>
      <family val="1"/>
    </font>
    <font>
      <sz val="7"/>
      <color indexed="8"/>
      <name val="Times New Roman"/>
      <family val="1"/>
    </font>
    <font>
      <sz val="11"/>
      <color indexed="8"/>
      <name val="Times New Roman"/>
      <family val="1"/>
    </font>
    <font>
      <sz val="11"/>
      <color indexed="8"/>
      <name val="標楷體"/>
      <family val="4"/>
      <charset val="136"/>
    </font>
    <font>
      <sz val="10"/>
      <color indexed="8"/>
      <name val="標楷體"/>
      <family val="4"/>
      <charset val="136"/>
    </font>
    <font>
      <sz val="12"/>
      <name val="新細明體"/>
      <family val="1"/>
      <charset val="136"/>
    </font>
    <font>
      <sz val="12"/>
      <name val="華康隸書體W5"/>
      <family val="3"/>
      <charset val="136"/>
    </font>
    <font>
      <b/>
      <sz val="12"/>
      <name val="華康隸書體W5"/>
      <family val="3"/>
      <charset val="136"/>
    </font>
    <font>
      <sz val="12"/>
      <name val="華康隸書體W5(P)"/>
      <family val="1"/>
      <charset val="136"/>
    </font>
    <font>
      <sz val="12"/>
      <name val="圖龍中隸"/>
      <family val="3"/>
      <charset val="136"/>
    </font>
    <font>
      <sz val="9"/>
      <name val="Times New Roman"/>
      <family val="1"/>
    </font>
    <font>
      <sz val="10"/>
      <name val="Arial"/>
      <family val="2"/>
    </font>
    <font>
      <b/>
      <sz val="12"/>
      <name val="Helvetica"/>
      <family val="2"/>
    </font>
    <font>
      <b/>
      <sz val="18"/>
      <name val="Arial"/>
      <family val="2"/>
    </font>
    <font>
      <b/>
      <sz val="12"/>
      <name val="Arial"/>
      <family val="2"/>
    </font>
    <font>
      <sz val="9"/>
      <name val="Helvetica"/>
      <family val="2"/>
    </font>
    <font>
      <b/>
      <i/>
      <sz val="9"/>
      <name val="Helvetica"/>
      <family val="2"/>
    </font>
    <font>
      <sz val="12"/>
      <name val="Courier"/>
      <family val="3"/>
    </font>
    <font>
      <sz val="12"/>
      <color indexed="8"/>
      <name val="新細明體"/>
      <family val="1"/>
      <charset val="136"/>
    </font>
    <font>
      <sz val="8"/>
      <name val="華康隸書體W5"/>
      <family val="3"/>
      <charset val="136"/>
    </font>
    <font>
      <sz val="11"/>
      <name val="華康隸書體W5"/>
      <family val="3"/>
      <charset val="136"/>
    </font>
    <font>
      <sz val="8"/>
      <name val="Times New Roman"/>
      <family val="1"/>
    </font>
    <font>
      <sz val="8"/>
      <name val="新細明體"/>
      <family val="1"/>
      <charset val="136"/>
    </font>
    <font>
      <b/>
      <sz val="10"/>
      <name val="標楷體"/>
      <family val="4"/>
      <charset val="136"/>
    </font>
    <font>
      <sz val="9"/>
      <name val="華康隸書體W5"/>
      <family val="3"/>
      <charset val="136"/>
    </font>
    <font>
      <sz val="12"/>
      <name val="華康隸書體W5"/>
      <family val="3"/>
      <charset val="136"/>
    </font>
    <font>
      <sz val="11"/>
      <name val="華康隸書體W5"/>
      <family val="3"/>
      <charset val="136"/>
    </font>
    <font>
      <sz val="8.5"/>
      <name val="Times New Roman"/>
      <family val="1"/>
    </font>
    <font>
      <sz val="9"/>
      <name val="華康隸書體W5"/>
      <family val="3"/>
      <charset val="136"/>
    </font>
    <font>
      <sz val="9"/>
      <name val="華康隸書體W5"/>
      <family val="3"/>
      <charset val="136"/>
    </font>
    <font>
      <sz val="8"/>
      <name val="標楷體"/>
      <family val="4"/>
      <charset val="136"/>
    </font>
    <font>
      <sz val="12"/>
      <color theme="1"/>
      <name val="新細明體"/>
      <family val="1"/>
      <charset val="136"/>
      <scheme val="minor"/>
    </font>
  </fonts>
  <fills count="2">
    <fill>
      <patternFill patternType="none"/>
    </fill>
    <fill>
      <patternFill patternType="gray125"/>
    </fill>
  </fills>
  <borders count="13">
    <border>
      <left/>
      <right/>
      <top/>
      <bottom/>
      <diagonal/>
    </border>
    <border>
      <left/>
      <right/>
      <top style="thin">
        <color indexed="64"/>
      </top>
      <bottom/>
      <diagonal/>
    </border>
    <border>
      <left/>
      <right/>
      <top style="double">
        <color indexed="0"/>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51">
    <xf numFmtId="0" fontId="0" fillId="0" borderId="0"/>
    <xf numFmtId="3" fontId="41" fillId="0" borderId="0" applyFont="0" applyFill="0" applyBorder="0" applyAlignment="0" applyProtection="0"/>
    <xf numFmtId="186" fontId="6" fillId="0" borderId="0" applyFont="0" applyFill="0" applyBorder="0" applyAlignment="0" applyProtection="0"/>
    <xf numFmtId="188" fontId="6" fillId="0" borderId="0" applyFont="0" applyFill="0" applyBorder="0" applyAlignment="0" applyProtection="0"/>
    <xf numFmtId="5" fontId="41" fillId="0" borderId="0" applyFont="0" applyFill="0" applyBorder="0" applyAlignment="0" applyProtection="0"/>
    <xf numFmtId="14" fontId="41" fillId="0" borderId="0" applyFont="0" applyFill="0" applyBorder="0" applyAlignment="0" applyProtection="0"/>
    <xf numFmtId="2" fontId="41" fillId="0" borderId="0" applyFont="0" applyFill="0" applyBorder="0" applyAlignment="0" applyProtection="0"/>
    <xf numFmtId="209" fontId="42" fillId="0" borderId="1" applyNumberFormat="0" applyFill="0" applyBorder="0" applyProtection="0">
      <alignment horizontal="left"/>
    </xf>
    <xf numFmtId="0" fontId="43" fillId="0" borderId="0" applyNumberFormat="0" applyFont="0" applyFill="0" applyAlignment="0" applyProtection="0"/>
    <xf numFmtId="0" fontId="44" fillId="0" borderId="0" applyNumberFormat="0" applyFont="0" applyFill="0" applyAlignment="0" applyProtection="0"/>
    <xf numFmtId="0" fontId="6" fillId="0" borderId="0"/>
    <xf numFmtId="10" fontId="41" fillId="0" borderId="0" applyFont="0" applyFill="0" applyBorder="0" applyAlignment="0" applyProtection="0"/>
    <xf numFmtId="209" fontId="45" fillId="0" borderId="1" applyNumberFormat="0" applyFill="0" applyBorder="0" applyProtection="0">
      <alignment horizontal="left"/>
    </xf>
    <xf numFmtId="209" fontId="45" fillId="0" borderId="1" applyNumberFormat="0" applyFill="0" applyBorder="0" applyProtection="0">
      <alignment horizontal="right"/>
    </xf>
    <xf numFmtId="0" fontId="41" fillId="0" borderId="2" applyNumberFormat="0" applyFont="0" applyBorder="0" applyAlignment="0" applyProtection="0"/>
    <xf numFmtId="209" fontId="46" fillId="0" borderId="0" applyNumberFormat="0" applyFill="0" applyBorder="0" applyAlignment="0" applyProtection="0">
      <alignment horizontal="left"/>
    </xf>
    <xf numFmtId="0" fontId="35" fillId="0" borderId="0"/>
    <xf numFmtId="0" fontId="35" fillId="0" borderId="0"/>
    <xf numFmtId="0" fontId="35" fillId="0" borderId="0"/>
    <xf numFmtId="0" fontId="35" fillId="0" borderId="0"/>
    <xf numFmtId="0" fontId="35" fillId="0" borderId="0"/>
    <xf numFmtId="0" fontId="35" fillId="0" borderId="0"/>
    <xf numFmtId="0" fontId="47" fillId="0" borderId="0"/>
    <xf numFmtId="0" fontId="35" fillId="0" borderId="0">
      <alignment vertical="center"/>
    </xf>
    <xf numFmtId="0" fontId="61" fillId="0" borderId="0">
      <alignment vertical="center"/>
    </xf>
    <xf numFmtId="0" fontId="35" fillId="0" borderId="0">
      <alignment vertical="center"/>
    </xf>
    <xf numFmtId="0" fontId="35" fillId="0" borderId="0">
      <alignment vertical="center"/>
    </xf>
    <xf numFmtId="0" fontId="35" fillId="0" borderId="0">
      <alignment vertical="center"/>
    </xf>
    <xf numFmtId="0" fontId="48" fillId="0" borderId="0">
      <alignment vertical="center"/>
    </xf>
    <xf numFmtId="0" fontId="48" fillId="0" borderId="0">
      <alignment vertical="center"/>
    </xf>
    <xf numFmtId="0" fontId="48" fillId="0" borderId="0">
      <alignment vertical="center"/>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lignment vertical="center"/>
    </xf>
    <xf numFmtId="0" fontId="35" fillId="0" borderId="0">
      <alignment vertical="center"/>
    </xf>
    <xf numFmtId="0" fontId="1" fillId="0" borderId="0"/>
    <xf numFmtId="0" fontId="1" fillId="0" borderId="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alignment vertical="center"/>
    </xf>
    <xf numFmtId="183" fontId="47" fillId="0" borderId="0" applyFont="0" applyFill="0" applyBorder="0" applyAlignment="0" applyProtection="0"/>
  </cellStyleXfs>
  <cellXfs count="475">
    <xf numFmtId="0" fontId="0" fillId="0" borderId="0" xfId="0"/>
    <xf numFmtId="0" fontId="1" fillId="0" borderId="0" xfId="0" applyFont="1" applyFill="1" applyAlignment="1">
      <alignment vertical="center"/>
    </xf>
    <xf numFmtId="0" fontId="20" fillId="0" borderId="0" xfId="0" applyFont="1" applyFill="1" applyAlignment="1">
      <alignment horizontal="centerContinuous" vertical="center"/>
    </xf>
    <xf numFmtId="0" fontId="51" fillId="0" borderId="0" xfId="0" applyFont="1" applyFill="1" applyAlignment="1">
      <alignment horizontal="centerContinuous" vertical="center"/>
    </xf>
    <xf numFmtId="0" fontId="1" fillId="0" borderId="0" xfId="0" applyFont="1" applyFill="1" applyAlignment="1">
      <alignment horizontal="centerContinuous" vertical="center"/>
    </xf>
    <xf numFmtId="49" fontId="13" fillId="0" borderId="0" xfId="0" applyNumberFormat="1" applyFont="1" applyFill="1" applyAlignment="1" applyProtection="1">
      <alignment horizontal="centerContinuous"/>
      <protection locked="0"/>
    </xf>
    <xf numFmtId="0" fontId="3" fillId="0" borderId="0" xfId="0" applyFont="1" applyFill="1" applyAlignment="1">
      <alignment horizontal="centerContinuous" vertical="center"/>
    </xf>
    <xf numFmtId="0" fontId="51" fillId="0" borderId="0" xfId="0" applyFont="1" applyFill="1" applyAlignment="1">
      <alignment vertical="center"/>
    </xf>
    <xf numFmtId="0" fontId="3" fillId="0" borderId="0" xfId="0" applyFont="1" applyFill="1" applyAlignment="1">
      <alignment vertical="center"/>
    </xf>
    <xf numFmtId="2" fontId="3" fillId="0" borderId="0" xfId="0" applyNumberFormat="1" applyFont="1" applyFill="1" applyAlignment="1">
      <alignment horizontal="right" vertical="center"/>
    </xf>
    <xf numFmtId="0" fontId="12" fillId="0" borderId="3" xfId="0" applyFont="1" applyFill="1" applyBorder="1" applyAlignment="1">
      <alignment horizontal="center" vertical="center"/>
    </xf>
    <xf numFmtId="0" fontId="12" fillId="0" borderId="1" xfId="0" applyFont="1" applyFill="1" applyBorder="1" applyAlignment="1">
      <alignment vertical="center"/>
    </xf>
    <xf numFmtId="0" fontId="12" fillId="0" borderId="1" xfId="0" applyFont="1" applyFill="1" applyBorder="1" applyAlignment="1">
      <alignment horizontal="left" vertical="center"/>
    </xf>
    <xf numFmtId="14" fontId="12" fillId="0" borderId="1" xfId="0" applyNumberFormat="1" applyFont="1" applyFill="1" applyBorder="1" applyAlignment="1">
      <alignment vertical="center"/>
    </xf>
    <xf numFmtId="0" fontId="12" fillId="0" borderId="3" xfId="0" applyFont="1" applyFill="1" applyBorder="1" applyAlignment="1">
      <alignment vertical="center"/>
    </xf>
    <xf numFmtId="0" fontId="53" fillId="0" borderId="1" xfId="0" applyFont="1" applyFill="1" applyBorder="1" applyAlignment="1">
      <alignment horizontal="center" vertical="center"/>
    </xf>
    <xf numFmtId="0" fontId="53" fillId="0" borderId="3" xfId="0" applyFont="1" applyFill="1" applyBorder="1" applyAlignment="1">
      <alignment horizontal="left" vertical="center"/>
    </xf>
    <xf numFmtId="0" fontId="53" fillId="0" borderId="1" xfId="0" applyFont="1" applyFill="1" applyBorder="1" applyAlignment="1">
      <alignment horizontal="left" vertical="center"/>
    </xf>
    <xf numFmtId="0" fontId="12" fillId="0" borderId="1" xfId="0" applyFont="1" applyFill="1" applyBorder="1" applyAlignment="1">
      <alignment horizontal="center" vertical="center"/>
    </xf>
    <xf numFmtId="0" fontId="12" fillId="0" borderId="0" xfId="0" applyFont="1" applyFill="1" applyAlignment="1">
      <alignment vertical="center"/>
    </xf>
    <xf numFmtId="0" fontId="6" fillId="0" borderId="4" xfId="0" applyFont="1" applyFill="1" applyBorder="1" applyAlignment="1">
      <alignment vertical="center"/>
    </xf>
    <xf numFmtId="0" fontId="6" fillId="0" borderId="1" xfId="0" applyFont="1" applyFill="1" applyBorder="1" applyAlignment="1">
      <alignment horizontal="center" vertical="center"/>
    </xf>
    <xf numFmtId="0" fontId="6" fillId="0" borderId="5" xfId="0" applyFont="1" applyFill="1" applyBorder="1" applyAlignment="1">
      <alignment vertical="center"/>
    </xf>
    <xf numFmtId="0" fontId="6" fillId="0" borderId="3" xfId="0" applyFont="1" applyFill="1" applyBorder="1" applyAlignment="1">
      <alignment horizontal="center" vertical="center"/>
    </xf>
    <xf numFmtId="14" fontId="6" fillId="0" borderId="3" xfId="0" applyNumberFormat="1" applyFont="1" applyFill="1" applyBorder="1" applyAlignment="1">
      <alignment horizontal="center" vertical="center"/>
    </xf>
    <xf numFmtId="14" fontId="6" fillId="0" borderId="1" xfId="0" applyNumberFormat="1" applyFont="1" applyFill="1" applyBorder="1" applyAlignment="1">
      <alignment horizontal="center" vertical="center"/>
    </xf>
    <xf numFmtId="0" fontId="6" fillId="0" borderId="6" xfId="0"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7" xfId="0" applyFont="1" applyFill="1" applyBorder="1" applyAlignment="1">
      <alignment horizontal="center" vertical="center"/>
    </xf>
    <xf numFmtId="0" fontId="6" fillId="0" borderId="4" xfId="0" applyFont="1" applyFill="1" applyBorder="1" applyAlignment="1">
      <alignment horizontal="center" vertical="center"/>
    </xf>
    <xf numFmtId="14" fontId="6" fillId="0" borderId="4"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vertical="center"/>
    </xf>
    <xf numFmtId="14" fontId="6" fillId="0" borderId="8" xfId="0" applyNumberFormat="1" applyFont="1" applyFill="1" applyBorder="1" applyAlignment="1">
      <alignment horizontal="center" vertical="center"/>
    </xf>
    <xf numFmtId="0" fontId="6" fillId="0" borderId="4" xfId="0" applyFont="1" applyFill="1" applyBorder="1" applyAlignment="1" applyProtection="1">
      <alignment horizontal="center" vertical="center"/>
      <protection locked="0"/>
    </xf>
    <xf numFmtId="49" fontId="51" fillId="0" borderId="0" xfId="0" applyNumberFormat="1" applyFont="1" applyFill="1" applyAlignment="1" applyProtection="1">
      <alignment horizontal="center" vertical="center" wrapText="1"/>
      <protection locked="0"/>
    </xf>
    <xf numFmtId="0" fontId="17" fillId="0" borderId="4" xfId="0" applyFont="1" applyFill="1" applyBorder="1" applyAlignment="1" applyProtection="1">
      <alignment vertical="center" wrapText="1"/>
      <protection locked="0"/>
    </xf>
    <xf numFmtId="3" fontId="6" fillId="0" borderId="0" xfId="0" applyNumberFormat="1" applyFont="1" applyFill="1" applyAlignment="1">
      <alignment vertical="center"/>
    </xf>
    <xf numFmtId="207" fontId="6" fillId="0" borderId="0" xfId="0" applyNumberFormat="1" applyFont="1" applyFill="1" applyBorder="1" applyAlignment="1" applyProtection="1">
      <alignment vertical="center"/>
      <protection locked="0"/>
    </xf>
    <xf numFmtId="190" fontId="3" fillId="0" borderId="4" xfId="0" applyNumberFormat="1" applyFont="1" applyFill="1" applyBorder="1" applyAlignment="1" applyProtection="1">
      <alignment vertical="center"/>
      <protection locked="0"/>
    </xf>
    <xf numFmtId="190" fontId="3" fillId="0" borderId="0" xfId="0" applyNumberFormat="1" applyFont="1" applyFill="1" applyAlignment="1" applyProtection="1">
      <alignment vertical="center"/>
      <protection locked="0"/>
    </xf>
    <xf numFmtId="49" fontId="51" fillId="0" borderId="0" xfId="0" quotePrefix="1" applyNumberFormat="1" applyFont="1" applyFill="1" applyAlignment="1" applyProtection="1">
      <alignment horizontal="center" vertical="center" wrapText="1"/>
      <protection locked="0"/>
    </xf>
    <xf numFmtId="190" fontId="3" fillId="0" borderId="4" xfId="0" applyNumberFormat="1" applyFont="1" applyFill="1" applyBorder="1" applyAlignment="1">
      <alignment vertical="center" wrapText="1"/>
    </xf>
    <xf numFmtId="190" fontId="3" fillId="0" borderId="0" xfId="0" applyNumberFormat="1" applyFont="1" applyFill="1" applyAlignment="1">
      <alignment vertical="center" wrapText="1"/>
    </xf>
    <xf numFmtId="190" fontId="3" fillId="0" borderId="0" xfId="0" applyNumberFormat="1" applyFont="1" applyFill="1" applyBorder="1" applyAlignment="1">
      <alignment vertical="center" wrapText="1"/>
    </xf>
    <xf numFmtId="49" fontId="51" fillId="0" borderId="11" xfId="0" quotePrefix="1" applyNumberFormat="1" applyFont="1" applyFill="1" applyBorder="1" applyAlignment="1" applyProtection="1">
      <alignment horizontal="center" vertical="center" wrapText="1"/>
      <protection locked="0"/>
    </xf>
    <xf numFmtId="0" fontId="51" fillId="0" borderId="0" xfId="0" applyNumberFormat="1" applyFont="1" applyFill="1" applyBorder="1" applyAlignment="1" applyProtection="1">
      <alignment horizontal="center" vertical="center" wrapText="1"/>
      <protection locked="0"/>
    </xf>
    <xf numFmtId="0" fontId="51" fillId="0" borderId="0" xfId="0" applyNumberFormat="1" applyFont="1" applyFill="1" applyAlignment="1" applyProtection="1">
      <alignment horizontal="center" vertical="center" wrapText="1"/>
      <protection locked="0"/>
    </xf>
    <xf numFmtId="0" fontId="17" fillId="0" borderId="4" xfId="0" applyNumberFormat="1" applyFont="1" applyFill="1" applyBorder="1" applyAlignment="1" applyProtection="1">
      <alignment vertical="center" wrapText="1"/>
      <protection locked="0"/>
    </xf>
    <xf numFmtId="3" fontId="6" fillId="0" borderId="0" xfId="0" applyNumberFormat="1" applyFont="1" applyFill="1" applyBorder="1" applyAlignment="1" applyProtection="1">
      <alignment vertical="center"/>
      <protection locked="0"/>
    </xf>
    <xf numFmtId="190" fontId="3" fillId="0" borderId="8" xfId="0" applyNumberFormat="1" applyFont="1" applyFill="1" applyBorder="1" applyAlignment="1">
      <alignment vertical="center" wrapText="1"/>
    </xf>
    <xf numFmtId="207" fontId="6" fillId="0" borderId="9" xfId="0" applyNumberFormat="1" applyFont="1" applyFill="1" applyBorder="1" applyAlignment="1" applyProtection="1">
      <alignment vertical="center"/>
      <protection locked="0"/>
    </xf>
    <xf numFmtId="0" fontId="6" fillId="0" borderId="3" xfId="0" applyFont="1" applyFill="1" applyBorder="1" applyAlignment="1" applyProtection="1">
      <alignment horizontal="center" vertical="center"/>
      <protection locked="0"/>
    </xf>
    <xf numFmtId="49" fontId="51" fillId="0" borderId="6" xfId="0" quotePrefix="1" applyNumberFormat="1" applyFont="1" applyFill="1" applyBorder="1" applyAlignment="1" applyProtection="1">
      <alignment horizontal="center" vertical="center" wrapText="1"/>
      <protection locked="0"/>
    </xf>
    <xf numFmtId="0" fontId="17" fillId="0" borderId="3" xfId="0" applyFont="1" applyFill="1" applyBorder="1" applyAlignment="1" applyProtection="1">
      <alignment vertical="center" wrapText="1"/>
      <protection locked="0"/>
    </xf>
    <xf numFmtId="3" fontId="6" fillId="0" borderId="1" xfId="0" applyNumberFormat="1" applyFont="1" applyFill="1" applyBorder="1" applyAlignment="1" applyProtection="1">
      <alignment vertical="center"/>
      <protection locked="0"/>
    </xf>
    <xf numFmtId="207" fontId="6" fillId="0" borderId="1" xfId="0" applyNumberFormat="1" applyFont="1" applyFill="1" applyBorder="1" applyAlignment="1" applyProtection="1">
      <alignment vertical="center"/>
      <protection locked="0"/>
    </xf>
    <xf numFmtId="190" fontId="3" fillId="0" borderId="1" xfId="0" applyNumberFormat="1" applyFont="1" applyFill="1" applyBorder="1" applyAlignment="1">
      <alignment vertical="center" wrapText="1"/>
    </xf>
    <xf numFmtId="49" fontId="57" fillId="0" borderId="0" xfId="0" quotePrefix="1" applyNumberFormat="1" applyFont="1" applyFill="1" applyAlignment="1" applyProtection="1">
      <alignment horizontal="center" vertical="center" wrapText="1"/>
      <protection locked="0"/>
    </xf>
    <xf numFmtId="0" fontId="6" fillId="0" borderId="8" xfId="0" applyFont="1" applyFill="1" applyBorder="1" applyAlignment="1" applyProtection="1">
      <alignment horizontal="center" vertical="center"/>
      <protection locked="0"/>
    </xf>
    <xf numFmtId="49" fontId="51" fillId="0" borderId="12" xfId="0" quotePrefix="1" applyNumberFormat="1" applyFont="1" applyFill="1" applyBorder="1" applyAlignment="1" applyProtection="1">
      <alignment horizontal="center" vertical="center" wrapText="1"/>
      <protection locked="0"/>
    </xf>
    <xf numFmtId="0" fontId="17" fillId="0" borderId="8" xfId="0" applyFont="1" applyFill="1" applyBorder="1" applyAlignment="1" applyProtection="1">
      <alignment vertical="center" wrapText="1"/>
      <protection locked="0"/>
    </xf>
    <xf numFmtId="3" fontId="6" fillId="0" borderId="12" xfId="0" applyNumberFormat="1" applyFont="1" applyFill="1" applyBorder="1" applyAlignment="1">
      <alignment vertical="center"/>
    </xf>
    <xf numFmtId="3" fontId="6" fillId="0" borderId="9" xfId="0" applyNumberFormat="1" applyFont="1" applyFill="1" applyBorder="1" applyAlignment="1">
      <alignment vertical="center"/>
    </xf>
    <xf numFmtId="190" fontId="3" fillId="0" borderId="9" xfId="0" applyNumberFormat="1" applyFont="1" applyFill="1" applyBorder="1" applyAlignment="1">
      <alignment vertical="center" wrapText="1"/>
    </xf>
    <xf numFmtId="0" fontId="3" fillId="0" borderId="0" xfId="0" applyFont="1" applyFill="1" applyBorder="1" applyAlignment="1">
      <alignment vertical="center"/>
    </xf>
    <xf numFmtId="0" fontId="17" fillId="0" borderId="0" xfId="0" applyFont="1" applyFill="1" applyAlignment="1">
      <alignment vertical="center"/>
    </xf>
    <xf numFmtId="0" fontId="60" fillId="0" borderId="0" xfId="0" applyFont="1" applyFill="1" applyAlignment="1">
      <alignment vertical="center"/>
    </xf>
    <xf numFmtId="0" fontId="13" fillId="0" borderId="0" xfId="0" applyFont="1" applyFill="1" applyAlignment="1">
      <alignment vertical="center"/>
    </xf>
    <xf numFmtId="0" fontId="21" fillId="0" borderId="0" xfId="0" applyFont="1" applyFill="1" applyAlignment="1">
      <alignment horizontal="left" vertical="center"/>
    </xf>
    <xf numFmtId="0" fontId="14" fillId="0" borderId="0" xfId="0" applyFont="1" applyFill="1" applyAlignment="1">
      <alignment vertical="center"/>
    </xf>
    <xf numFmtId="0" fontId="14" fillId="0" borderId="0" xfId="0" applyFont="1" applyFill="1" applyAlignment="1">
      <alignment horizontal="left" vertical="center"/>
    </xf>
    <xf numFmtId="0" fontId="14" fillId="0" borderId="0" xfId="0" applyFont="1" applyFill="1" applyAlignment="1">
      <alignment horizontal="right" vertical="center"/>
    </xf>
    <xf numFmtId="0" fontId="0" fillId="0" borderId="0" xfId="0" applyFill="1" applyAlignment="1">
      <alignment vertical="center"/>
    </xf>
    <xf numFmtId="0" fontId="2" fillId="0" borderId="0" xfId="0" applyFont="1" applyFill="1" applyAlignment="1">
      <alignment vertical="center"/>
    </xf>
    <xf numFmtId="0" fontId="13" fillId="0" borderId="1" xfId="0" applyFont="1" applyFill="1" applyBorder="1" applyAlignment="1">
      <alignment vertical="center"/>
    </xf>
    <xf numFmtId="0" fontId="14" fillId="0" borderId="1" xfId="0" applyFont="1" applyFill="1" applyBorder="1" applyAlignment="1">
      <alignment horizontal="left" vertical="center"/>
    </xf>
    <xf numFmtId="14" fontId="13" fillId="0" borderId="1" xfId="0" applyNumberFormat="1" applyFont="1" applyFill="1" applyBorder="1" applyAlignment="1">
      <alignment vertical="center"/>
    </xf>
    <xf numFmtId="0" fontId="14" fillId="0" borderId="3" xfId="0" applyFont="1" applyFill="1" applyBorder="1" applyAlignment="1">
      <alignment vertical="center"/>
    </xf>
    <xf numFmtId="0" fontId="14" fillId="0" borderId="1" xfId="0" applyFont="1" applyFill="1" applyBorder="1" applyAlignment="1">
      <alignment vertical="center"/>
    </xf>
    <xf numFmtId="0" fontId="15" fillId="0" borderId="1" xfId="0" applyFont="1" applyFill="1" applyBorder="1" applyAlignment="1">
      <alignment horizontal="center" vertical="center"/>
    </xf>
    <xf numFmtId="0" fontId="15" fillId="0" borderId="3" xfId="0" applyFont="1" applyFill="1" applyBorder="1" applyAlignment="1">
      <alignment horizontal="left" vertical="center"/>
    </xf>
    <xf numFmtId="0" fontId="15" fillId="0" borderId="1" xfId="0" applyFont="1" applyFill="1" applyBorder="1" applyAlignment="1">
      <alignment horizontal="left" vertical="center"/>
    </xf>
    <xf numFmtId="0" fontId="14" fillId="0" borderId="1" xfId="0" applyFont="1" applyFill="1" applyBorder="1" applyAlignment="1">
      <alignment horizontal="center" vertical="center"/>
    </xf>
    <xf numFmtId="0" fontId="12" fillId="0" borderId="4" xfId="0" applyFont="1" applyFill="1" applyBorder="1" applyAlignment="1">
      <alignment vertical="center"/>
    </xf>
    <xf numFmtId="0" fontId="16" fillId="0" borderId="1" xfId="0" applyFont="1" applyFill="1" applyBorder="1" applyAlignment="1">
      <alignment horizontal="center" vertical="center"/>
    </xf>
    <xf numFmtId="0" fontId="17" fillId="0" borderId="5" xfId="0" applyFont="1" applyFill="1" applyBorder="1" applyAlignment="1">
      <alignment vertical="center"/>
    </xf>
    <xf numFmtId="14" fontId="12" fillId="0" borderId="3" xfId="0" applyNumberFormat="1" applyFont="1" applyFill="1" applyBorder="1" applyAlignment="1">
      <alignment horizontal="center" vertical="center"/>
    </xf>
    <xf numFmtId="0" fontId="12" fillId="0" borderId="5" xfId="0" applyFont="1" applyFill="1" applyBorder="1" applyAlignment="1">
      <alignment vertical="center"/>
    </xf>
    <xf numFmtId="0" fontId="16" fillId="0" borderId="0" xfId="0" applyFont="1" applyFill="1" applyAlignment="1">
      <alignment horizontal="center" vertical="center"/>
    </xf>
    <xf numFmtId="0" fontId="17" fillId="0" borderId="7" xfId="0" applyFont="1" applyFill="1" applyBorder="1" applyAlignment="1">
      <alignment horizontal="center" vertical="center"/>
    </xf>
    <xf numFmtId="0" fontId="12" fillId="0" borderId="4" xfId="0" applyFont="1" applyFill="1" applyBorder="1" applyAlignment="1">
      <alignment horizontal="center" vertical="center"/>
    </xf>
    <xf numFmtId="14" fontId="12" fillId="0" borderId="4" xfId="0" applyNumberFormat="1" applyFont="1" applyFill="1" applyBorder="1" applyAlignment="1">
      <alignment horizontal="center" vertical="center"/>
    </xf>
    <xf numFmtId="0" fontId="12" fillId="0" borderId="7"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7" fillId="0" borderId="10" xfId="0" applyFont="1" applyFill="1" applyBorder="1" applyAlignment="1">
      <alignment vertical="center"/>
    </xf>
    <xf numFmtId="14" fontId="12" fillId="0" borderId="8" xfId="0" applyNumberFormat="1" applyFont="1" applyFill="1" applyBorder="1" applyAlignment="1">
      <alignment horizontal="center" vertical="center"/>
    </xf>
    <xf numFmtId="0" fontId="12" fillId="0" borderId="10" xfId="0" applyFont="1" applyFill="1" applyBorder="1" applyAlignment="1">
      <alignment vertical="center"/>
    </xf>
    <xf numFmtId="0" fontId="12" fillId="0" borderId="9" xfId="0" applyFont="1" applyFill="1" applyBorder="1" applyAlignment="1">
      <alignment horizontal="center" vertical="center"/>
    </xf>
    <xf numFmtId="0" fontId="5" fillId="0" borderId="4" xfId="0" applyFont="1" applyFill="1" applyBorder="1" applyAlignment="1">
      <alignment horizontal="center" vertical="center"/>
    </xf>
    <xf numFmtId="0" fontId="7" fillId="0" borderId="0" xfId="0" applyFont="1" applyFill="1" applyBorder="1" applyAlignment="1">
      <alignment horizontal="center" vertical="center"/>
    </xf>
    <xf numFmtId="0" fontId="23" fillId="0" borderId="4" xfId="0" applyFont="1" applyFill="1" applyBorder="1" applyAlignment="1">
      <alignment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17" fillId="0" borderId="4" xfId="0" applyFont="1" applyFill="1" applyBorder="1" applyAlignment="1">
      <alignment vertical="center"/>
    </xf>
    <xf numFmtId="3" fontId="6" fillId="0" borderId="0" xfId="0" applyNumberFormat="1" applyFont="1" applyFill="1" applyBorder="1" applyAlignment="1">
      <alignment vertical="center"/>
    </xf>
    <xf numFmtId="2" fontId="6" fillId="0" borderId="0" xfId="0" applyNumberFormat="1" applyFont="1" applyFill="1" applyBorder="1" applyAlignment="1">
      <alignment vertical="center"/>
    </xf>
    <xf numFmtId="2" fontId="6" fillId="0" borderId="4" xfId="0" applyNumberFormat="1" applyFont="1" applyFill="1" applyBorder="1" applyAlignment="1">
      <alignment vertical="center"/>
    </xf>
    <xf numFmtId="2" fontId="1" fillId="0" borderId="0" xfId="0" applyNumberFormat="1" applyFont="1" applyFill="1" applyBorder="1" applyAlignment="1">
      <alignment vertical="center"/>
    </xf>
    <xf numFmtId="2" fontId="6" fillId="0" borderId="0" xfId="0" applyNumberFormat="1" applyFont="1" applyFill="1" applyAlignment="1">
      <alignment vertical="center"/>
    </xf>
    <xf numFmtId="0" fontId="9" fillId="0" borderId="0" xfId="0" applyFont="1" applyFill="1" applyBorder="1" applyAlignment="1">
      <alignment vertical="center"/>
    </xf>
    <xf numFmtId="2" fontId="3" fillId="0" borderId="0" xfId="0" applyNumberFormat="1" applyFont="1" applyFill="1" applyBorder="1" applyAlignment="1">
      <alignment vertical="center"/>
    </xf>
    <xf numFmtId="2" fontId="14" fillId="0" borderId="4" xfId="0" applyNumberFormat="1" applyFont="1" applyFill="1" applyBorder="1" applyAlignment="1">
      <alignment vertical="center"/>
    </xf>
    <xf numFmtId="0" fontId="9" fillId="0" borderId="0" xfId="0" quotePrefix="1" applyFont="1" applyFill="1" applyBorder="1" applyAlignment="1">
      <alignment horizontal="center" vertical="center"/>
    </xf>
    <xf numFmtId="0" fontId="9" fillId="0" borderId="0" xfId="0" applyFont="1" applyFill="1" applyBorder="1" applyAlignment="1">
      <alignment horizontal="center" vertical="center"/>
    </xf>
    <xf numFmtId="0" fontId="6" fillId="0" borderId="3" xfId="0" applyFont="1" applyFill="1" applyBorder="1" applyAlignment="1">
      <alignment vertical="center"/>
    </xf>
    <xf numFmtId="0" fontId="9" fillId="0" borderId="1" xfId="0" applyFont="1" applyFill="1" applyBorder="1" applyAlignment="1">
      <alignment horizontal="center" vertical="center"/>
    </xf>
    <xf numFmtId="0" fontId="17" fillId="0" borderId="3" xfId="0" applyFont="1" applyFill="1" applyBorder="1" applyAlignment="1">
      <alignment vertical="center"/>
    </xf>
    <xf numFmtId="3" fontId="6" fillId="0" borderId="1" xfId="0" applyNumberFormat="1" applyFont="1" applyFill="1" applyBorder="1" applyAlignment="1">
      <alignment vertical="center"/>
    </xf>
    <xf numFmtId="2" fontId="6" fillId="0" borderId="1" xfId="0" applyNumberFormat="1" applyFont="1" applyFill="1" applyBorder="1" applyAlignment="1">
      <alignment vertical="center"/>
    </xf>
    <xf numFmtId="2" fontId="6" fillId="0" borderId="3" xfId="0" applyNumberFormat="1" applyFont="1" applyFill="1" applyBorder="1" applyAlignment="1">
      <alignment vertical="center"/>
    </xf>
    <xf numFmtId="2" fontId="3" fillId="0" borderId="1" xfId="0" applyNumberFormat="1" applyFont="1" applyFill="1" applyBorder="1" applyAlignment="1">
      <alignment vertical="center"/>
    </xf>
    <xf numFmtId="2" fontId="14" fillId="0" borderId="3" xfId="0" applyNumberFormat="1" applyFont="1" applyFill="1" applyBorder="1" applyAlignment="1">
      <alignment vertical="center"/>
    </xf>
    <xf numFmtId="0" fontId="6" fillId="0" borderId="1" xfId="0" applyFont="1" applyFill="1" applyBorder="1" applyAlignment="1">
      <alignment vertical="center"/>
    </xf>
    <xf numFmtId="0" fontId="6" fillId="0" borderId="8" xfId="0" applyFont="1" applyFill="1" applyBorder="1" applyAlignment="1">
      <alignment vertical="center"/>
    </xf>
    <xf numFmtId="0" fontId="9" fillId="0" borderId="9" xfId="0" quotePrefix="1" applyFont="1" applyFill="1" applyBorder="1" applyAlignment="1">
      <alignment horizontal="center" vertical="center"/>
    </xf>
    <xf numFmtId="0" fontId="17" fillId="0" borderId="8" xfId="0" applyFont="1" applyFill="1" applyBorder="1" applyAlignment="1">
      <alignment vertical="center"/>
    </xf>
    <xf numFmtId="2" fontId="6" fillId="0" borderId="9" xfId="0" applyNumberFormat="1" applyFont="1" applyFill="1" applyBorder="1" applyAlignment="1">
      <alignment vertical="center"/>
    </xf>
    <xf numFmtId="2" fontId="6" fillId="0" borderId="8" xfId="0" applyNumberFormat="1" applyFont="1" applyFill="1" applyBorder="1" applyAlignment="1">
      <alignment vertical="center"/>
    </xf>
    <xf numFmtId="0" fontId="6" fillId="0" borderId="0" xfId="0" applyFont="1" applyFill="1" applyBorder="1" applyAlignment="1">
      <alignment vertical="center"/>
    </xf>
    <xf numFmtId="0" fontId="23" fillId="0" borderId="0" xfId="0" applyFont="1" applyFill="1" applyBorder="1" applyAlignment="1">
      <alignment vertical="center"/>
    </xf>
    <xf numFmtId="0" fontId="8" fillId="0" borderId="0" xfId="0" applyFont="1" applyFill="1" applyAlignment="1">
      <alignment vertical="center"/>
    </xf>
    <xf numFmtId="0" fontId="21" fillId="0" borderId="0" xfId="0" applyFont="1" applyFill="1" applyAlignment="1">
      <alignment vertical="center"/>
    </xf>
    <xf numFmtId="0" fontId="21" fillId="0" borderId="0" xfId="0" applyFont="1" applyFill="1" applyAlignment="1">
      <alignment horizontal="centerContinuous" vertical="center"/>
    </xf>
    <xf numFmtId="0" fontId="21" fillId="0" borderId="0" xfId="0" applyFont="1" applyFill="1" applyAlignment="1">
      <alignment horizontal="centerContinuous"/>
    </xf>
    <xf numFmtId="0" fontId="0" fillId="0" borderId="0" xfId="0" applyFill="1"/>
    <xf numFmtId="2" fontId="3" fillId="0" borderId="4" xfId="0" applyNumberFormat="1" applyFont="1" applyFill="1" applyBorder="1" applyAlignment="1">
      <alignment vertical="center"/>
    </xf>
    <xf numFmtId="0" fontId="23" fillId="0" borderId="3" xfId="0" applyFont="1" applyFill="1" applyBorder="1" applyAlignment="1">
      <alignment vertical="center"/>
    </xf>
    <xf numFmtId="2" fontId="3" fillId="0" borderId="3" xfId="0" applyNumberFormat="1" applyFont="1" applyFill="1" applyBorder="1" applyAlignment="1">
      <alignment vertical="center"/>
    </xf>
    <xf numFmtId="0" fontId="13" fillId="0" borderId="0" xfId="0" applyFont="1" applyFill="1"/>
    <xf numFmtId="0" fontId="13" fillId="0" borderId="0" xfId="0" applyFont="1" applyFill="1" applyAlignment="1">
      <alignment horizontal="centerContinuous" vertical="center"/>
    </xf>
    <xf numFmtId="0" fontId="13" fillId="0" borderId="0" xfId="0" applyFont="1" applyFill="1" applyAlignment="1">
      <alignment horizontal="centerContinuous"/>
    </xf>
    <xf numFmtId="0" fontId="14" fillId="0" borderId="0" xfId="0" applyFont="1" applyFill="1" applyAlignment="1">
      <alignment horizontal="centerContinuous" vertical="center"/>
    </xf>
    <xf numFmtId="0" fontId="14" fillId="0" borderId="4" xfId="0" applyFont="1" applyFill="1" applyBorder="1" applyAlignment="1">
      <alignment horizontal="center" vertical="center"/>
    </xf>
    <xf numFmtId="0" fontId="17" fillId="0" borderId="0" xfId="0" applyFont="1" applyFill="1" applyBorder="1" applyAlignment="1">
      <alignment vertical="center"/>
    </xf>
    <xf numFmtId="2" fontId="14" fillId="0" borderId="0" xfId="0" applyNumberFormat="1" applyFont="1" applyFill="1" applyBorder="1" applyAlignment="1">
      <alignment vertical="center"/>
    </xf>
    <xf numFmtId="0" fontId="16" fillId="0" borderId="0" xfId="0" applyFont="1" applyFill="1" applyBorder="1" applyAlignment="1">
      <alignment horizontal="center" vertical="center"/>
    </xf>
    <xf numFmtId="0" fontId="17" fillId="0" borderId="4" xfId="0" applyFont="1" applyFill="1" applyBorder="1" applyAlignment="1" applyProtection="1">
      <alignment vertical="center"/>
      <protection locked="0"/>
    </xf>
    <xf numFmtId="0" fontId="10" fillId="0" borderId="0" xfId="0" applyFont="1" applyFill="1" applyAlignment="1">
      <alignment vertical="center"/>
    </xf>
    <xf numFmtId="0" fontId="11" fillId="0" borderId="0" xfId="0" applyFont="1" applyFill="1" applyAlignment="1">
      <alignment vertical="center"/>
    </xf>
    <xf numFmtId="0" fontId="18" fillId="0" borderId="0" xfId="0" applyFont="1" applyFill="1" applyAlignment="1">
      <alignment vertical="center"/>
    </xf>
    <xf numFmtId="0" fontId="10" fillId="0" borderId="0" xfId="0" applyFont="1" applyFill="1" applyAlignment="1">
      <alignment horizontal="centerContinuous" vertical="center"/>
    </xf>
    <xf numFmtId="0" fontId="11" fillId="0" borderId="0" xfId="0" applyFont="1" applyFill="1" applyAlignment="1">
      <alignment horizontal="centerContinuous" vertical="center"/>
    </xf>
    <xf numFmtId="190" fontId="6" fillId="0" borderId="0" xfId="0" applyNumberFormat="1" applyFont="1" applyFill="1" applyBorder="1" applyAlignment="1">
      <alignment vertical="center"/>
    </xf>
    <xf numFmtId="190" fontId="6" fillId="0" borderId="4" xfId="0" applyNumberFormat="1" applyFont="1" applyFill="1" applyBorder="1" applyAlignment="1">
      <alignment vertical="center"/>
    </xf>
    <xf numFmtId="190" fontId="6" fillId="0" borderId="0" xfId="0" applyNumberFormat="1" applyFont="1" applyFill="1" applyAlignment="1">
      <alignment vertical="center"/>
    </xf>
    <xf numFmtId="190" fontId="6" fillId="0" borderId="1" xfId="0" applyNumberFormat="1" applyFont="1" applyFill="1" applyBorder="1" applyAlignment="1">
      <alignment vertical="center"/>
    </xf>
    <xf numFmtId="190" fontId="6" fillId="0" borderId="3" xfId="0" applyNumberFormat="1" applyFont="1" applyFill="1" applyBorder="1" applyAlignment="1">
      <alignment vertical="center"/>
    </xf>
    <xf numFmtId="190" fontId="6" fillId="0" borderId="9" xfId="0" applyNumberFormat="1" applyFont="1" applyFill="1" applyBorder="1" applyAlignment="1">
      <alignment vertical="center"/>
    </xf>
    <xf numFmtId="190" fontId="6" fillId="0" borderId="8" xfId="0" applyNumberFormat="1" applyFont="1" applyFill="1" applyBorder="1" applyAlignment="1">
      <alignment vertical="center"/>
    </xf>
    <xf numFmtId="0" fontId="9" fillId="0" borderId="0" xfId="0" quotePrefix="1" applyNumberFormat="1" applyFont="1" applyFill="1" applyAlignment="1" applyProtection="1">
      <alignment horizontal="center" vertical="center"/>
      <protection locked="0"/>
    </xf>
    <xf numFmtId="0" fontId="9" fillId="0" borderId="0" xfId="0" applyFont="1" applyFill="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12" xfId="0" quotePrefix="1" applyNumberFormat="1" applyFont="1" applyFill="1" applyBorder="1" applyAlignment="1" applyProtection="1">
      <alignment horizontal="center" vertical="center"/>
      <protection locked="0"/>
    </xf>
    <xf numFmtId="0" fontId="24" fillId="0" borderId="4" xfId="0" applyFont="1" applyFill="1" applyBorder="1" applyAlignment="1">
      <alignment vertical="center"/>
    </xf>
    <xf numFmtId="0" fontId="25" fillId="0" borderId="0" xfId="0" applyFont="1" applyFill="1" applyBorder="1" applyAlignment="1">
      <alignment horizontal="center" vertical="center"/>
    </xf>
    <xf numFmtId="0" fontId="26" fillId="0" borderId="4" xfId="0" applyFont="1" applyFill="1" applyBorder="1" applyAlignment="1">
      <alignment vertical="center"/>
    </xf>
    <xf numFmtId="3" fontId="27" fillId="0" borderId="0" xfId="0" applyNumberFormat="1" applyFont="1" applyFill="1" applyBorder="1" applyAlignment="1">
      <alignment vertical="center"/>
    </xf>
    <xf numFmtId="190" fontId="27" fillId="0" borderId="0" xfId="0" applyNumberFormat="1" applyFont="1" applyFill="1" applyBorder="1" applyAlignment="1">
      <alignment vertical="center"/>
    </xf>
    <xf numFmtId="190" fontId="27" fillId="0" borderId="4" xfId="0" applyNumberFormat="1" applyFont="1" applyFill="1" applyBorder="1" applyAlignment="1">
      <alignment vertical="center"/>
    </xf>
    <xf numFmtId="2" fontId="28" fillId="0" borderId="0" xfId="0" applyNumberFormat="1" applyFont="1" applyFill="1" applyBorder="1" applyAlignment="1">
      <alignment vertical="center"/>
    </xf>
    <xf numFmtId="0" fontId="29" fillId="0" borderId="0" xfId="0" applyFont="1" applyFill="1" applyBorder="1" applyAlignment="1">
      <alignment horizontal="center" vertical="center"/>
    </xf>
    <xf numFmtId="190" fontId="27" fillId="0" borderId="0" xfId="0" applyNumberFormat="1" applyFont="1" applyFill="1" applyAlignment="1">
      <alignment vertical="center"/>
    </xf>
    <xf numFmtId="0" fontId="30" fillId="0" borderId="0" xfId="0" applyFont="1" applyFill="1" applyAlignment="1">
      <alignment vertical="center"/>
    </xf>
    <xf numFmtId="0" fontId="31" fillId="0" borderId="0" xfId="0" applyFont="1" applyFill="1" applyBorder="1" applyAlignment="1">
      <alignment vertical="center"/>
    </xf>
    <xf numFmtId="2" fontId="32" fillId="0" borderId="0" xfId="0" applyNumberFormat="1" applyFont="1" applyFill="1" applyBorder="1" applyAlignment="1">
      <alignment vertical="center"/>
    </xf>
    <xf numFmtId="2" fontId="33" fillId="0" borderId="4" xfId="0" applyNumberFormat="1" applyFont="1" applyFill="1" applyBorder="1" applyAlignment="1">
      <alignment vertical="center"/>
    </xf>
    <xf numFmtId="0" fontId="31" fillId="0" borderId="0" xfId="0" quotePrefix="1" applyNumberFormat="1" applyFont="1" applyFill="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26" fillId="0" borderId="3" xfId="0" applyFont="1" applyFill="1" applyBorder="1" applyAlignment="1">
      <alignment vertical="center"/>
    </xf>
    <xf numFmtId="3" fontId="27" fillId="0" borderId="1" xfId="0" applyNumberFormat="1" applyFont="1" applyFill="1" applyBorder="1" applyAlignment="1">
      <alignment vertical="center"/>
    </xf>
    <xf numFmtId="190" fontId="27" fillId="0" borderId="1" xfId="0" applyNumberFormat="1" applyFont="1" applyFill="1" applyBorder="1" applyAlignment="1">
      <alignment vertical="center"/>
    </xf>
    <xf numFmtId="190" fontId="27" fillId="0" borderId="3" xfId="0" applyNumberFormat="1" applyFont="1" applyFill="1" applyBorder="1" applyAlignment="1">
      <alignment vertical="center"/>
    </xf>
    <xf numFmtId="2" fontId="33" fillId="0" borderId="3" xfId="0" applyNumberFormat="1" applyFont="1" applyFill="1" applyBorder="1" applyAlignment="1">
      <alignment vertical="center"/>
    </xf>
    <xf numFmtId="0" fontId="26" fillId="0" borderId="4" xfId="0" applyFont="1" applyFill="1" applyBorder="1" applyAlignment="1" applyProtection="1">
      <alignment vertical="center"/>
      <protection locked="0"/>
    </xf>
    <xf numFmtId="0" fontId="31" fillId="0" borderId="12" xfId="0" quotePrefix="1" applyNumberFormat="1" applyFont="1" applyFill="1" applyBorder="1" applyAlignment="1" applyProtection="1">
      <alignment horizontal="center" vertical="center"/>
      <protection locked="0"/>
    </xf>
    <xf numFmtId="0" fontId="26" fillId="0" borderId="8" xfId="0" applyFont="1" applyFill="1" applyBorder="1" applyAlignment="1">
      <alignment vertical="center"/>
    </xf>
    <xf numFmtId="3" fontId="27" fillId="0" borderId="9" xfId="0" applyNumberFormat="1" applyFont="1" applyFill="1" applyBorder="1" applyAlignment="1">
      <alignment vertical="center"/>
    </xf>
    <xf numFmtId="190" fontId="27" fillId="0" borderId="9" xfId="0" applyNumberFormat="1" applyFont="1" applyFill="1" applyBorder="1" applyAlignment="1">
      <alignment vertical="center"/>
    </xf>
    <xf numFmtId="190" fontId="27" fillId="0" borderId="8" xfId="0" applyNumberFormat="1" applyFont="1" applyFill="1" applyBorder="1" applyAlignment="1">
      <alignment vertical="center"/>
    </xf>
    <xf numFmtId="0" fontId="34" fillId="0" borderId="0" xfId="0" applyFont="1" applyFill="1" applyAlignment="1">
      <alignment vertical="center"/>
    </xf>
    <xf numFmtId="0" fontId="10" fillId="0" borderId="0" xfId="46" applyFont="1" applyFill="1" applyAlignment="1">
      <alignment vertical="center"/>
    </xf>
    <xf numFmtId="0" fontId="21" fillId="0" borderId="0" xfId="46" applyFont="1" applyFill="1" applyAlignment="1">
      <alignment horizontal="centerContinuous" vertical="center"/>
    </xf>
    <xf numFmtId="0" fontId="10" fillId="0" borderId="0" xfId="46" applyFont="1" applyFill="1" applyAlignment="1">
      <alignment horizontal="centerContinuous" vertical="center"/>
    </xf>
    <xf numFmtId="0" fontId="13" fillId="0" borderId="0" xfId="46" applyFont="1" applyFill="1" applyAlignment="1">
      <alignment horizontal="centerContinuous" vertical="center"/>
    </xf>
    <xf numFmtId="0" fontId="11" fillId="0" borderId="0" xfId="46" applyFont="1" applyFill="1" applyAlignment="1">
      <alignment horizontal="centerContinuous" vertical="center"/>
    </xf>
    <xf numFmtId="0" fontId="14" fillId="0" borderId="0" xfId="46" applyFont="1" applyFill="1" applyAlignment="1">
      <alignment horizontal="centerContinuous" vertical="center"/>
    </xf>
    <xf numFmtId="0" fontId="1" fillId="0" borderId="0" xfId="46" applyFill="1" applyAlignment="1">
      <alignment vertical="center"/>
    </xf>
    <xf numFmtId="0" fontId="3" fillId="0" borderId="0" xfId="46" applyFont="1" applyFill="1" applyAlignment="1">
      <alignment vertical="center"/>
    </xf>
    <xf numFmtId="0" fontId="14" fillId="0" borderId="0" xfId="46" applyFont="1" applyFill="1" applyAlignment="1">
      <alignment vertical="center"/>
    </xf>
    <xf numFmtId="0" fontId="13" fillId="0" borderId="0" xfId="46" applyFont="1" applyFill="1" applyAlignment="1">
      <alignment vertical="center"/>
    </xf>
    <xf numFmtId="0" fontId="12" fillId="0" borderId="3" xfId="46" applyFont="1" applyFill="1" applyBorder="1" applyAlignment="1">
      <alignment horizontal="center" vertical="center"/>
    </xf>
    <xf numFmtId="0" fontId="13" fillId="0" borderId="1" xfId="46" applyFont="1" applyFill="1" applyBorder="1" applyAlignment="1">
      <alignment vertical="center"/>
    </xf>
    <xf numFmtId="0" fontId="14" fillId="0" borderId="1" xfId="46" applyFont="1" applyFill="1" applyBorder="1" applyAlignment="1">
      <alignment horizontal="left" vertical="center"/>
    </xf>
    <xf numFmtId="14" fontId="13" fillId="0" borderId="1" xfId="46" applyNumberFormat="1" applyFont="1" applyFill="1" applyBorder="1" applyAlignment="1">
      <alignment vertical="center"/>
    </xf>
    <xf numFmtId="0" fontId="14" fillId="0" borderId="3" xfId="46" applyFont="1" applyFill="1" applyBorder="1" applyAlignment="1">
      <alignment vertical="center"/>
    </xf>
    <xf numFmtId="0" fontId="14" fillId="0" borderId="1" xfId="46" applyFont="1" applyFill="1" applyBorder="1" applyAlignment="1">
      <alignment vertical="center"/>
    </xf>
    <xf numFmtId="0" fontId="15" fillId="0" borderId="1" xfId="46" applyFont="1" applyFill="1" applyBorder="1" applyAlignment="1">
      <alignment horizontal="center" vertical="center"/>
    </xf>
    <xf numFmtId="0" fontId="15" fillId="0" borderId="3" xfId="46" applyFont="1" applyFill="1" applyBorder="1" applyAlignment="1">
      <alignment horizontal="left" vertical="center"/>
    </xf>
    <xf numFmtId="0" fontId="15" fillId="0" borderId="1" xfId="46" applyFont="1" applyFill="1" applyBorder="1" applyAlignment="1">
      <alignment horizontal="left" vertical="center"/>
    </xf>
    <xf numFmtId="0" fontId="14" fillId="0" borderId="1" xfId="46" applyFont="1" applyFill="1" applyBorder="1" applyAlignment="1">
      <alignment horizontal="center" vertical="center"/>
    </xf>
    <xf numFmtId="0" fontId="12" fillId="0" borderId="4" xfId="46" applyFont="1" applyFill="1" applyBorder="1" applyAlignment="1">
      <alignment vertical="center"/>
    </xf>
    <xf numFmtId="0" fontId="9" fillId="0" borderId="1" xfId="46" applyFont="1" applyFill="1" applyBorder="1" applyAlignment="1">
      <alignment horizontal="center" vertical="center"/>
    </xf>
    <xf numFmtId="0" fontId="17" fillId="0" borderId="5" xfId="46" applyFont="1" applyFill="1" applyBorder="1" applyAlignment="1">
      <alignment vertical="center"/>
    </xf>
    <xf numFmtId="14" fontId="12" fillId="0" borderId="3" xfId="46" applyNumberFormat="1" applyFont="1" applyFill="1" applyBorder="1" applyAlignment="1">
      <alignment horizontal="center" vertical="center"/>
    </xf>
    <xf numFmtId="0" fontId="12" fillId="0" borderId="5" xfId="46" applyFont="1" applyFill="1" applyBorder="1" applyAlignment="1">
      <alignment vertical="center"/>
    </xf>
    <xf numFmtId="0" fontId="12" fillId="0" borderId="1" xfId="46" applyFont="1" applyFill="1" applyBorder="1" applyAlignment="1">
      <alignment horizontal="center" vertical="center"/>
    </xf>
    <xf numFmtId="0" fontId="16" fillId="0" borderId="0" xfId="46" applyFont="1" applyFill="1" applyAlignment="1">
      <alignment horizontal="center" vertical="center"/>
    </xf>
    <xf numFmtId="0" fontId="17" fillId="0" borderId="7" xfId="46" applyFont="1" applyFill="1" applyBorder="1" applyAlignment="1">
      <alignment horizontal="center" vertical="center"/>
    </xf>
    <xf numFmtId="0" fontId="12" fillId="0" borderId="4" xfId="46" applyFont="1" applyFill="1" applyBorder="1" applyAlignment="1">
      <alignment horizontal="center" vertical="center"/>
    </xf>
    <xf numFmtId="14" fontId="12" fillId="0" borderId="4" xfId="46" applyNumberFormat="1" applyFont="1" applyFill="1" applyBorder="1" applyAlignment="1">
      <alignment horizontal="center" vertical="center"/>
    </xf>
    <xf numFmtId="0" fontId="12" fillId="0" borderId="7" xfId="46" applyFont="1" applyFill="1" applyBorder="1" applyAlignment="1">
      <alignment horizontal="center" vertical="center"/>
    </xf>
    <xf numFmtId="0" fontId="12" fillId="0" borderId="0" xfId="46" applyFont="1" applyFill="1" applyBorder="1" applyAlignment="1">
      <alignment horizontal="center" vertical="center"/>
    </xf>
    <xf numFmtId="0" fontId="12" fillId="0" borderId="8" xfId="46" applyFont="1" applyFill="1" applyBorder="1" applyAlignment="1">
      <alignment horizontal="center" vertical="center"/>
    </xf>
    <xf numFmtId="0" fontId="16" fillId="0" borderId="9" xfId="46" applyFont="1" applyFill="1" applyBorder="1" applyAlignment="1">
      <alignment horizontal="center" vertical="center"/>
    </xf>
    <xf numFmtId="0" fontId="17" fillId="0" borderId="10" xfId="46" applyFont="1" applyFill="1" applyBorder="1" applyAlignment="1">
      <alignment vertical="center"/>
    </xf>
    <xf numFmtId="14" fontId="12" fillId="0" borderId="8" xfId="46" applyNumberFormat="1" applyFont="1" applyFill="1" applyBorder="1" applyAlignment="1">
      <alignment horizontal="center" vertical="center"/>
    </xf>
    <xf numFmtId="0" fontId="12" fillId="0" borderId="10" xfId="46" applyFont="1" applyFill="1" applyBorder="1" applyAlignment="1">
      <alignment vertical="center"/>
    </xf>
    <xf numFmtId="0" fontId="12" fillId="0" borderId="9" xfId="46" applyFont="1" applyFill="1" applyBorder="1" applyAlignment="1">
      <alignment horizontal="center" vertical="center"/>
    </xf>
    <xf numFmtId="0" fontId="5" fillId="0" borderId="4" xfId="46" applyFont="1" applyFill="1" applyBorder="1" applyAlignment="1">
      <alignment horizontal="center" vertical="center"/>
    </xf>
    <xf numFmtId="0" fontId="7" fillId="0" borderId="0" xfId="46" applyFont="1" applyFill="1" applyBorder="1" applyAlignment="1">
      <alignment horizontal="center" vertical="center"/>
    </xf>
    <xf numFmtId="0" fontId="17" fillId="0" borderId="4" xfId="46" applyFont="1" applyFill="1" applyBorder="1" applyAlignment="1">
      <alignment vertical="center"/>
    </xf>
    <xf numFmtId="0" fontId="5" fillId="0" borderId="0" xfId="46" applyFont="1" applyFill="1" applyBorder="1" applyAlignment="1">
      <alignment horizontal="center" vertical="center"/>
    </xf>
    <xf numFmtId="0" fontId="4" fillId="0" borderId="0" xfId="46" applyFont="1" applyFill="1" applyBorder="1" applyAlignment="1">
      <alignment horizontal="center" vertical="center"/>
    </xf>
    <xf numFmtId="0" fontId="14" fillId="0" borderId="4" xfId="46" applyFont="1" applyFill="1" applyBorder="1" applyAlignment="1">
      <alignment horizontal="center" vertical="center"/>
    </xf>
    <xf numFmtId="0" fontId="6" fillId="0" borderId="0" xfId="46" applyFont="1" applyFill="1" applyAlignment="1">
      <alignment vertical="center"/>
    </xf>
    <xf numFmtId="0" fontId="24" fillId="0" borderId="4" xfId="46" applyFont="1" applyFill="1" applyBorder="1" applyAlignment="1">
      <alignment vertical="center"/>
    </xf>
    <xf numFmtId="0" fontId="29" fillId="0" borderId="11" xfId="46" applyFont="1" applyFill="1" applyBorder="1" applyAlignment="1">
      <alignment horizontal="center" vertical="center" wrapText="1"/>
    </xf>
    <xf numFmtId="0" fontId="26" fillId="0" borderId="4" xfId="46" applyFont="1" applyFill="1" applyBorder="1" applyAlignment="1">
      <alignment vertical="center" wrapText="1"/>
    </xf>
    <xf numFmtId="3" fontId="27" fillId="0" borderId="0" xfId="46" applyNumberFormat="1" applyFont="1" applyFill="1" applyBorder="1" applyAlignment="1">
      <alignment vertical="center"/>
    </xf>
    <xf numFmtId="190" fontId="27" fillId="0" borderId="0" xfId="46" applyNumberFormat="1" applyFont="1" applyFill="1" applyBorder="1" applyAlignment="1">
      <alignment vertical="center"/>
    </xf>
    <xf numFmtId="190" fontId="27" fillId="0" borderId="4" xfId="46" applyNumberFormat="1" applyFont="1" applyFill="1" applyBorder="1" applyAlignment="1">
      <alignment vertical="center"/>
    </xf>
    <xf numFmtId="0" fontId="30" fillId="0" borderId="0" xfId="46" applyFont="1" applyFill="1" applyAlignment="1">
      <alignment vertical="center"/>
    </xf>
    <xf numFmtId="0" fontId="6" fillId="0" borderId="4" xfId="46" applyFont="1" applyFill="1" applyBorder="1" applyAlignment="1">
      <alignment vertical="center"/>
    </xf>
    <xf numFmtId="0" fontId="31" fillId="0" borderId="11" xfId="46" applyFont="1" applyFill="1" applyBorder="1" applyAlignment="1">
      <alignment vertical="center" wrapText="1"/>
    </xf>
    <xf numFmtId="0" fontId="31" fillId="0" borderId="11" xfId="46" quotePrefix="1" applyNumberFormat="1" applyFont="1" applyFill="1" applyBorder="1" applyAlignment="1" applyProtection="1">
      <alignment horizontal="center" vertical="center" wrapText="1"/>
      <protection locked="0"/>
    </xf>
    <xf numFmtId="0" fontId="1" fillId="0" borderId="0" xfId="46" applyFill="1"/>
    <xf numFmtId="0" fontId="31" fillId="0" borderId="11" xfId="46" applyFont="1" applyFill="1" applyBorder="1" applyAlignment="1" applyProtection="1">
      <alignment horizontal="center" vertical="center" wrapText="1"/>
      <protection locked="0"/>
    </xf>
    <xf numFmtId="2" fontId="33" fillId="0" borderId="4" xfId="46" applyNumberFormat="1" applyFont="1" applyFill="1" applyBorder="1" applyAlignment="1">
      <alignment vertical="center" wrapText="1"/>
    </xf>
    <xf numFmtId="0" fontId="6" fillId="0" borderId="3" xfId="46" applyFont="1" applyFill="1" applyBorder="1" applyAlignment="1">
      <alignment vertical="center"/>
    </xf>
    <xf numFmtId="0" fontId="31" fillId="0" borderId="6" xfId="46" applyFont="1" applyFill="1" applyBorder="1" applyAlignment="1" applyProtection="1">
      <alignment horizontal="center" vertical="center" wrapText="1"/>
      <protection locked="0"/>
    </xf>
    <xf numFmtId="2" fontId="33" fillId="0" borderId="3" xfId="46" applyNumberFormat="1" applyFont="1" applyFill="1" applyBorder="1" applyAlignment="1">
      <alignment vertical="center" wrapText="1"/>
    </xf>
    <xf numFmtId="3" fontId="27" fillId="0" borderId="1" xfId="46" applyNumberFormat="1" applyFont="1" applyFill="1" applyBorder="1" applyAlignment="1">
      <alignment vertical="center"/>
    </xf>
    <xf numFmtId="190" fontId="27" fillId="0" borderId="1" xfId="46" applyNumberFormat="1" applyFont="1" applyFill="1" applyBorder="1" applyAlignment="1">
      <alignment vertical="center"/>
    </xf>
    <xf numFmtId="190" fontId="27" fillId="0" borderId="3" xfId="46" applyNumberFormat="1" applyFont="1" applyFill="1" applyBorder="1" applyAlignment="1">
      <alignment vertical="center"/>
    </xf>
    <xf numFmtId="0" fontId="26" fillId="0" borderId="4" xfId="46" applyFont="1" applyFill="1" applyBorder="1" applyAlignment="1" applyProtection="1">
      <alignment vertical="center" wrapText="1"/>
      <protection locked="0"/>
    </xf>
    <xf numFmtId="0" fontId="6" fillId="0" borderId="8" xfId="46" applyFont="1" applyFill="1" applyBorder="1" applyAlignment="1">
      <alignment vertical="center"/>
    </xf>
    <xf numFmtId="0" fontId="31" fillId="0" borderId="12" xfId="46" quotePrefix="1" applyNumberFormat="1" applyFont="1" applyFill="1" applyBorder="1" applyAlignment="1" applyProtection="1">
      <alignment horizontal="center" vertical="center" wrapText="1"/>
      <protection locked="0"/>
    </xf>
    <xf numFmtId="0" fontId="26" fillId="0" borderId="8" xfId="46" applyFont="1" applyFill="1" applyBorder="1" applyAlignment="1">
      <alignment vertical="center" wrapText="1"/>
    </xf>
    <xf numFmtId="3" fontId="27" fillId="0" borderId="9" xfId="46" applyNumberFormat="1" applyFont="1" applyFill="1" applyBorder="1" applyAlignment="1">
      <alignment vertical="center"/>
    </xf>
    <xf numFmtId="190" fontId="27" fillId="0" borderId="9" xfId="46" applyNumberFormat="1" applyFont="1" applyFill="1" applyBorder="1" applyAlignment="1">
      <alignment vertical="center"/>
    </xf>
    <xf numFmtId="190" fontId="27" fillId="0" borderId="8" xfId="46" applyNumberFormat="1" applyFont="1" applyFill="1" applyBorder="1" applyAlignment="1">
      <alignment vertical="center"/>
    </xf>
    <xf numFmtId="0" fontId="3" fillId="0" borderId="0" xfId="46" applyFont="1" applyFill="1" applyBorder="1" applyAlignment="1">
      <alignment vertical="center"/>
    </xf>
    <xf numFmtId="0" fontId="6" fillId="0" borderId="0" xfId="46" applyFont="1" applyFill="1" applyBorder="1" applyAlignment="1">
      <alignment vertical="center"/>
    </xf>
    <xf numFmtId="0" fontId="9" fillId="0" borderId="0" xfId="46" quotePrefix="1" applyFont="1" applyFill="1" applyBorder="1" applyAlignment="1">
      <alignment horizontal="center" vertical="center"/>
    </xf>
    <xf numFmtId="0" fontId="17" fillId="0" borderId="0" xfId="46" applyFont="1" applyFill="1" applyBorder="1" applyAlignment="1">
      <alignment vertical="center"/>
    </xf>
    <xf numFmtId="3" fontId="6" fillId="0" borderId="0" xfId="46" applyNumberFormat="1" applyFont="1" applyFill="1" applyBorder="1" applyAlignment="1">
      <alignment vertical="center"/>
    </xf>
    <xf numFmtId="2" fontId="6" fillId="0" borderId="0" xfId="46" applyNumberFormat="1" applyFont="1" applyFill="1" applyBorder="1" applyAlignment="1">
      <alignment vertical="center"/>
    </xf>
    <xf numFmtId="2" fontId="3" fillId="0" borderId="0" xfId="46" applyNumberFormat="1" applyFont="1" applyFill="1" applyBorder="1" applyAlignment="1">
      <alignment vertical="center"/>
    </xf>
    <xf numFmtId="2" fontId="14" fillId="0" borderId="0" xfId="46" applyNumberFormat="1" applyFont="1" applyFill="1" applyBorder="1" applyAlignment="1">
      <alignment vertical="center"/>
    </xf>
    <xf numFmtId="0" fontId="34" fillId="0" borderId="0" xfId="46" applyFont="1" applyFill="1" applyAlignment="1">
      <alignment vertical="center"/>
    </xf>
    <xf numFmtId="0" fontId="11" fillId="0" borderId="0" xfId="46" applyFont="1" applyFill="1" applyAlignment="1">
      <alignment vertical="center"/>
    </xf>
    <xf numFmtId="0" fontId="18" fillId="0" borderId="0" xfId="46" applyFont="1" applyFill="1" applyAlignment="1">
      <alignment vertical="center"/>
    </xf>
    <xf numFmtId="0" fontId="8" fillId="0" borderId="0" xfId="46" applyFont="1" applyFill="1" applyAlignment="1">
      <alignment vertical="center"/>
    </xf>
    <xf numFmtId="0" fontId="2" fillId="0" borderId="0" xfId="46" applyFont="1" applyFill="1" applyAlignment="1">
      <alignment vertical="center"/>
    </xf>
    <xf numFmtId="0" fontId="35" fillId="0" borderId="0" xfId="43" applyFill="1">
      <alignment vertical="center"/>
    </xf>
    <xf numFmtId="49" fontId="35" fillId="0" borderId="0" xfId="43" applyNumberFormat="1" applyFill="1">
      <alignment vertical="center"/>
    </xf>
    <xf numFmtId="0" fontId="35" fillId="0" borderId="0" xfId="43" applyNumberFormat="1" applyFill="1">
      <alignment vertical="center"/>
    </xf>
    <xf numFmtId="0" fontId="13" fillId="0" borderId="0" xfId="45" applyFont="1" applyFill="1" applyAlignment="1">
      <alignment horizontal="centerContinuous" vertical="center"/>
    </xf>
    <xf numFmtId="0" fontId="14" fillId="0" borderId="0" xfId="45" applyFont="1" applyFill="1" applyAlignment="1">
      <alignment horizontal="centerContinuous" vertical="center"/>
    </xf>
    <xf numFmtId="0" fontId="13" fillId="0" borderId="0" xfId="45" applyFont="1" applyFill="1" applyAlignment="1">
      <alignment horizontal="centerContinuous"/>
    </xf>
    <xf numFmtId="0" fontId="13" fillId="0" borderId="0" xfId="45" applyFont="1" applyFill="1" applyAlignment="1">
      <alignment vertical="center"/>
    </xf>
    <xf numFmtId="208" fontId="35" fillId="0" borderId="0" xfId="44" applyNumberFormat="1" applyFill="1">
      <alignment vertical="center"/>
    </xf>
    <xf numFmtId="49" fontId="0" fillId="0" borderId="0" xfId="0" applyNumberFormat="1" applyFill="1"/>
    <xf numFmtId="0" fontId="0" fillId="0" borderId="0" xfId="0" applyNumberFormat="1" applyFill="1"/>
    <xf numFmtId="208" fontId="1" fillId="0" borderId="0" xfId="46" applyNumberFormat="1" applyFill="1" applyAlignment="1">
      <alignment vertical="center"/>
    </xf>
    <xf numFmtId="0" fontId="36" fillId="0" borderId="0" xfId="24" applyFont="1" applyFill="1">
      <alignment vertical="center"/>
    </xf>
    <xf numFmtId="0" fontId="21" fillId="0" borderId="0" xfId="24" applyFont="1" applyFill="1" applyAlignment="1" applyProtection="1">
      <alignment horizontal="centerContinuous"/>
      <protection locked="0"/>
    </xf>
    <xf numFmtId="0" fontId="36" fillId="0" borderId="0" xfId="24" applyFont="1" applyFill="1" applyAlignment="1" applyProtection="1">
      <alignment horizontal="centerContinuous"/>
      <protection locked="0"/>
    </xf>
    <xf numFmtId="0" fontId="13" fillId="0" borderId="0" xfId="24" applyFont="1" applyFill="1" applyAlignment="1" applyProtection="1">
      <alignment horizontal="centerContinuous"/>
      <protection locked="0"/>
    </xf>
    <xf numFmtId="0" fontId="37" fillId="0" borderId="0" xfId="24" applyFont="1" applyFill="1" applyAlignment="1" applyProtection="1">
      <alignment horizontal="centerContinuous"/>
      <protection locked="0"/>
    </xf>
    <xf numFmtId="0" fontId="61" fillId="0" borderId="0" xfId="24" applyFill="1" applyAlignment="1" applyProtection="1">
      <alignment horizontal="centerContinuous"/>
      <protection locked="0"/>
    </xf>
    <xf numFmtId="0" fontId="18" fillId="0" borderId="0" xfId="24" applyFont="1" applyFill="1" applyAlignment="1" applyProtection="1">
      <alignment horizontal="centerContinuous"/>
      <protection locked="0"/>
    </xf>
    <xf numFmtId="0" fontId="38" fillId="0" borderId="0" xfId="24" applyFont="1" applyFill="1" applyProtection="1">
      <alignment vertical="center"/>
      <protection locked="0"/>
    </xf>
    <xf numFmtId="0" fontId="39" fillId="0" borderId="0" xfId="24" applyFont="1" applyFill="1" applyProtection="1">
      <alignment vertical="center"/>
      <protection locked="0"/>
    </xf>
    <xf numFmtId="0" fontId="61" fillId="0" borderId="0" xfId="24" applyFill="1" applyProtection="1">
      <alignment vertical="center"/>
      <protection locked="0"/>
    </xf>
    <xf numFmtId="0" fontId="61" fillId="0" borderId="0" xfId="24" applyFill="1">
      <alignment vertical="center"/>
    </xf>
    <xf numFmtId="0" fontId="12" fillId="0" borderId="3" xfId="24" applyFont="1" applyFill="1" applyBorder="1" applyAlignment="1" applyProtection="1">
      <alignment horizontal="center" vertical="center"/>
      <protection locked="0"/>
    </xf>
    <xf numFmtId="0" fontId="13" fillId="0" borderId="1" xfId="24" applyFont="1" applyFill="1" applyBorder="1" applyProtection="1">
      <alignment vertical="center"/>
      <protection locked="0"/>
    </xf>
    <xf numFmtId="0" fontId="14" fillId="0" borderId="1" xfId="24" applyFont="1" applyFill="1" applyBorder="1" applyAlignment="1" applyProtection="1">
      <alignment horizontal="left" vertical="center"/>
      <protection locked="0"/>
    </xf>
    <xf numFmtId="14" fontId="13" fillId="0" borderId="1" xfId="24" applyNumberFormat="1" applyFont="1" applyFill="1" applyBorder="1" applyProtection="1">
      <alignment vertical="center"/>
      <protection locked="0"/>
    </xf>
    <xf numFmtId="0" fontId="14" fillId="0" borderId="3" xfId="24" applyFont="1" applyFill="1" applyBorder="1" applyAlignment="1" applyProtection="1">
      <alignment vertical="center"/>
      <protection locked="0"/>
    </xf>
    <xf numFmtId="0" fontId="14" fillId="0" borderId="1" xfId="24" applyFont="1" applyFill="1" applyBorder="1" applyAlignment="1" applyProtection="1">
      <alignment vertical="center"/>
      <protection locked="0"/>
    </xf>
    <xf numFmtId="0" fontId="14" fillId="0" borderId="1" xfId="24" applyFont="1" applyFill="1" applyBorder="1" applyProtection="1">
      <alignment vertical="center"/>
      <protection locked="0"/>
    </xf>
    <xf numFmtId="0" fontId="15" fillId="0" borderId="1" xfId="24" applyFont="1" applyFill="1" applyBorder="1" applyAlignment="1" applyProtection="1">
      <alignment horizontal="center" vertical="center"/>
      <protection locked="0"/>
    </xf>
    <xf numFmtId="0" fontId="15" fillId="0" borderId="3" xfId="24" applyFont="1" applyFill="1" applyBorder="1" applyAlignment="1" applyProtection="1">
      <alignment horizontal="left" vertical="center"/>
      <protection locked="0"/>
    </xf>
    <xf numFmtId="0" fontId="15" fillId="0" borderId="1" xfId="24" applyFont="1" applyFill="1" applyBorder="1" applyAlignment="1" applyProtection="1">
      <alignment horizontal="left" vertical="center"/>
      <protection locked="0"/>
    </xf>
    <xf numFmtId="0" fontId="14" fillId="0" borderId="1" xfId="24" applyFont="1" applyFill="1" applyBorder="1" applyAlignment="1" applyProtection="1">
      <alignment horizontal="center" vertical="center"/>
      <protection locked="0"/>
    </xf>
    <xf numFmtId="0" fontId="13" fillId="0" borderId="0" xfId="24" applyFont="1" applyFill="1">
      <alignment vertical="center"/>
    </xf>
    <xf numFmtId="0" fontId="12" fillId="0" borderId="0" xfId="24" applyFont="1" applyFill="1" applyAlignment="1">
      <alignment vertical="center"/>
    </xf>
    <xf numFmtId="0" fontId="12" fillId="0" borderId="4" xfId="24" applyFont="1" applyFill="1" applyBorder="1" applyAlignment="1" applyProtection="1">
      <alignment horizontal="center" vertical="center"/>
      <protection locked="0"/>
    </xf>
    <xf numFmtId="0" fontId="16" fillId="0" borderId="1" xfId="24" applyFont="1" applyFill="1" applyBorder="1" applyAlignment="1" applyProtection="1">
      <alignment horizontal="center" vertical="center"/>
      <protection locked="0"/>
    </xf>
    <xf numFmtId="0" fontId="17" fillId="0" borderId="5" xfId="24" applyFont="1" applyFill="1" applyBorder="1" applyProtection="1">
      <alignment vertical="center"/>
      <protection locked="0"/>
    </xf>
    <xf numFmtId="14" fontId="12" fillId="0" borderId="3" xfId="24" applyNumberFormat="1" applyFont="1" applyFill="1" applyBorder="1" applyAlignment="1" applyProtection="1">
      <alignment horizontal="center" vertical="center"/>
      <protection locked="0"/>
    </xf>
    <xf numFmtId="0" fontId="12" fillId="0" borderId="5" xfId="24" applyFont="1" applyFill="1" applyBorder="1" applyProtection="1">
      <alignment vertical="center"/>
      <protection locked="0"/>
    </xf>
    <xf numFmtId="0" fontId="12" fillId="0" borderId="1" xfId="24" applyFont="1" applyFill="1" applyBorder="1" applyAlignment="1" applyProtection="1">
      <alignment horizontal="center" vertical="center"/>
      <protection locked="0"/>
    </xf>
    <xf numFmtId="0" fontId="13" fillId="0" borderId="0" xfId="24" applyFont="1" applyFill="1" applyAlignment="1">
      <alignment vertical="center"/>
    </xf>
    <xf numFmtId="0" fontId="13" fillId="0" borderId="4" xfId="24" applyFont="1" applyFill="1" applyBorder="1" applyProtection="1">
      <alignment vertical="center"/>
      <protection locked="0"/>
    </xf>
    <xf numFmtId="0" fontId="16" fillId="0" borderId="0" xfId="24" applyFont="1" applyFill="1" applyAlignment="1" applyProtection="1">
      <alignment horizontal="center" vertical="center"/>
      <protection locked="0"/>
    </xf>
    <xf numFmtId="0" fontId="17" fillId="0" borderId="7" xfId="24" applyFont="1" applyFill="1" applyBorder="1" applyAlignment="1" applyProtection="1">
      <alignment horizontal="center" vertical="center"/>
      <protection locked="0"/>
    </xf>
    <xf numFmtId="14" fontId="12" fillId="0" borderId="4" xfId="24" applyNumberFormat="1" applyFont="1" applyFill="1" applyBorder="1" applyAlignment="1" applyProtection="1">
      <alignment horizontal="center" vertical="center"/>
      <protection locked="0"/>
    </xf>
    <xf numFmtId="0" fontId="12" fillId="0" borderId="7" xfId="24" applyFont="1" applyFill="1" applyBorder="1" applyAlignment="1" applyProtection="1">
      <alignment horizontal="center" vertical="center"/>
      <protection locked="0"/>
    </xf>
    <xf numFmtId="0" fontId="12" fillId="0" borderId="0" xfId="24" applyFont="1" applyFill="1" applyBorder="1" applyAlignment="1" applyProtection="1">
      <alignment horizontal="center" vertical="center"/>
      <protection locked="0"/>
    </xf>
    <xf numFmtId="0" fontId="12" fillId="0" borderId="8" xfId="24" applyFont="1" applyFill="1" applyBorder="1" applyAlignment="1" applyProtection="1">
      <alignment horizontal="center" vertical="center"/>
      <protection locked="0"/>
    </xf>
    <xf numFmtId="0" fontId="16" fillId="0" borderId="9" xfId="24" applyFont="1" applyFill="1" applyBorder="1" applyAlignment="1" applyProtection="1">
      <alignment horizontal="center" vertical="center"/>
      <protection locked="0"/>
    </xf>
    <xf numFmtId="0" fontId="17" fillId="0" borderId="10" xfId="24" applyFont="1" applyFill="1" applyBorder="1" applyAlignment="1" applyProtection="1">
      <alignment vertical="center"/>
      <protection locked="0"/>
    </xf>
    <xf numFmtId="14" fontId="12" fillId="0" borderId="8" xfId="24" applyNumberFormat="1" applyFont="1" applyFill="1" applyBorder="1" applyAlignment="1" applyProtection="1">
      <alignment horizontal="center" vertical="center"/>
      <protection locked="0"/>
    </xf>
    <xf numFmtId="0" fontId="12" fillId="0" borderId="8" xfId="24" applyFont="1" applyFill="1" applyBorder="1" applyAlignment="1" applyProtection="1">
      <alignment horizontal="center"/>
      <protection locked="0"/>
    </xf>
    <xf numFmtId="0" fontId="16" fillId="0" borderId="8" xfId="24" applyFont="1" applyFill="1" applyBorder="1" applyAlignment="1" applyProtection="1">
      <alignment horizontal="center" vertical="center"/>
      <protection locked="0"/>
    </xf>
    <xf numFmtId="0" fontId="12" fillId="0" borderId="10" xfId="24" applyFont="1" applyFill="1" applyBorder="1" applyAlignment="1" applyProtection="1">
      <alignment vertical="center"/>
      <protection locked="0"/>
    </xf>
    <xf numFmtId="0" fontId="12" fillId="0" borderId="9" xfId="24" applyFont="1" applyFill="1" applyBorder="1" applyAlignment="1" applyProtection="1">
      <alignment horizontal="center"/>
      <protection locked="0"/>
    </xf>
    <xf numFmtId="0" fontId="13" fillId="0" borderId="0" xfId="24" applyFont="1" applyFill="1" applyBorder="1" applyProtection="1">
      <alignment vertical="center"/>
      <protection locked="0"/>
    </xf>
    <xf numFmtId="0" fontId="1" fillId="0" borderId="0" xfId="24" applyFont="1" applyFill="1" applyBorder="1" applyProtection="1">
      <alignment vertical="center"/>
      <protection locked="0"/>
    </xf>
    <xf numFmtId="0" fontId="1" fillId="0" borderId="0" xfId="24" applyFont="1" applyFill="1" applyProtection="1">
      <alignment vertical="center"/>
      <protection locked="0"/>
    </xf>
    <xf numFmtId="49" fontId="16" fillId="0" borderId="0" xfId="24" applyNumberFormat="1" applyFont="1" applyFill="1" applyAlignment="1" applyProtection="1">
      <alignment horizontal="center" vertical="center" wrapText="1"/>
      <protection locked="0"/>
    </xf>
    <xf numFmtId="0" fontId="17" fillId="0" borderId="4" xfId="24" applyFont="1" applyFill="1" applyBorder="1" applyAlignment="1" applyProtection="1">
      <alignment vertical="center" wrapText="1"/>
      <protection locked="0"/>
    </xf>
    <xf numFmtId="3" fontId="6" fillId="0" borderId="0" xfId="24" applyNumberFormat="1" applyFont="1" applyFill="1" applyAlignment="1">
      <alignment vertical="center"/>
    </xf>
    <xf numFmtId="190" fontId="6" fillId="0" borderId="0" xfId="24" applyNumberFormat="1" applyFont="1" applyFill="1" applyBorder="1" applyAlignment="1" applyProtection="1">
      <alignment vertical="center"/>
      <protection locked="0"/>
    </xf>
    <xf numFmtId="190" fontId="6" fillId="0" borderId="4" xfId="24" applyNumberFormat="1" applyFont="1" applyFill="1" applyBorder="1" applyAlignment="1" applyProtection="1">
      <alignment vertical="center"/>
      <protection locked="0"/>
    </xf>
    <xf numFmtId="190" fontId="6" fillId="0" borderId="0" xfId="24" applyNumberFormat="1" applyFont="1" applyFill="1" applyAlignment="1" applyProtection="1">
      <alignment vertical="center"/>
      <protection locked="0"/>
    </xf>
    <xf numFmtId="0" fontId="16" fillId="0" borderId="0" xfId="24" applyNumberFormat="1" applyFont="1" applyFill="1" applyAlignment="1" applyProtection="1">
      <alignment horizontal="center" vertical="center" wrapText="1"/>
      <protection locked="0"/>
    </xf>
    <xf numFmtId="0" fontId="17" fillId="0" borderId="4" xfId="24" applyNumberFormat="1" applyFont="1" applyFill="1" applyBorder="1" applyAlignment="1" applyProtection="1">
      <alignment vertical="center" wrapText="1"/>
      <protection locked="0"/>
    </xf>
    <xf numFmtId="0" fontId="6" fillId="0" borderId="0" xfId="24" applyNumberFormat="1" applyFont="1" applyFill="1" applyBorder="1" applyAlignment="1" applyProtection="1">
      <alignment vertical="center"/>
      <protection locked="0"/>
    </xf>
    <xf numFmtId="0" fontId="6" fillId="0" borderId="4" xfId="24" applyNumberFormat="1" applyFont="1" applyFill="1" applyBorder="1" applyAlignment="1" applyProtection="1">
      <alignment vertical="center"/>
      <protection locked="0"/>
    </xf>
    <xf numFmtId="0" fontId="6" fillId="0" borderId="0" xfId="24" applyNumberFormat="1" applyFont="1" applyFill="1" applyAlignment="1" applyProtection="1">
      <alignment vertical="center"/>
      <protection locked="0"/>
    </xf>
    <xf numFmtId="0" fontId="6" fillId="0" borderId="4" xfId="24" applyFont="1" applyFill="1" applyBorder="1" applyAlignment="1" applyProtection="1">
      <alignment horizontal="center" vertical="center"/>
      <protection locked="0"/>
    </xf>
    <xf numFmtId="49" fontId="9" fillId="0" borderId="0" xfId="24" quotePrefix="1" applyNumberFormat="1" applyFont="1" applyFill="1" applyAlignment="1" applyProtection="1">
      <alignment horizontal="center" vertical="center" wrapText="1"/>
      <protection locked="0"/>
    </xf>
    <xf numFmtId="49" fontId="9" fillId="0" borderId="0" xfId="24" applyNumberFormat="1" applyFont="1" applyFill="1" applyAlignment="1" applyProtection="1">
      <alignment horizontal="center" vertical="center" wrapText="1"/>
      <protection locked="0"/>
    </xf>
    <xf numFmtId="3" fontId="6" fillId="0" borderId="0" xfId="24" applyNumberFormat="1" applyFont="1" applyFill="1" applyBorder="1" applyAlignment="1" applyProtection="1">
      <alignment vertical="center"/>
      <protection locked="0"/>
    </xf>
    <xf numFmtId="0" fontId="9" fillId="0" borderId="0" xfId="24" applyNumberFormat="1" applyFont="1" applyFill="1" applyAlignment="1" applyProtection="1">
      <alignment horizontal="center" vertical="center" wrapText="1"/>
      <protection locked="0"/>
    </xf>
    <xf numFmtId="0" fontId="6" fillId="0" borderId="3" xfId="24" applyFont="1" applyFill="1" applyBorder="1" applyAlignment="1" applyProtection="1">
      <alignment horizontal="center" vertical="center"/>
      <protection locked="0"/>
    </xf>
    <xf numFmtId="0" fontId="9" fillId="0" borderId="1" xfId="24" applyNumberFormat="1" applyFont="1" applyFill="1" applyBorder="1" applyAlignment="1" applyProtection="1">
      <alignment horizontal="center" vertical="center" wrapText="1"/>
      <protection locked="0"/>
    </xf>
    <xf numFmtId="0" fontId="17" fillId="0" borderId="3" xfId="24" applyNumberFormat="1" applyFont="1" applyFill="1" applyBorder="1" applyAlignment="1" applyProtection="1">
      <alignment vertical="center" wrapText="1"/>
      <protection locked="0"/>
    </xf>
    <xf numFmtId="0" fontId="6" fillId="0" borderId="1" xfId="24" applyNumberFormat="1" applyFont="1" applyFill="1" applyBorder="1" applyAlignment="1" applyProtection="1">
      <alignment vertical="center"/>
      <protection locked="0"/>
    </xf>
    <xf numFmtId="0" fontId="6" fillId="0" borderId="3" xfId="24" applyNumberFormat="1" applyFont="1" applyFill="1" applyBorder="1" applyAlignment="1" applyProtection="1">
      <alignment vertical="center"/>
      <protection locked="0"/>
    </xf>
    <xf numFmtId="0" fontId="6" fillId="0" borderId="8" xfId="24" applyFont="1" applyFill="1" applyBorder="1" applyAlignment="1" applyProtection="1">
      <alignment horizontal="center" vertical="center"/>
      <protection locked="0"/>
    </xf>
    <xf numFmtId="49" fontId="9" fillId="0" borderId="12" xfId="24" quotePrefix="1" applyNumberFormat="1" applyFont="1" applyFill="1" applyBorder="1" applyAlignment="1" applyProtection="1">
      <alignment horizontal="center" vertical="center" wrapText="1"/>
      <protection locked="0"/>
    </xf>
    <xf numFmtId="0" fontId="17" fillId="0" borderId="8" xfId="24" applyFont="1" applyFill="1" applyBorder="1" applyAlignment="1" applyProtection="1">
      <alignment vertical="center" wrapText="1"/>
      <protection locked="0"/>
    </xf>
    <xf numFmtId="3" fontId="6" fillId="0" borderId="12" xfId="24" applyNumberFormat="1" applyFont="1" applyFill="1" applyBorder="1" applyAlignment="1">
      <alignment vertical="center"/>
    </xf>
    <xf numFmtId="190" fontId="6" fillId="0" borderId="9" xfId="24" applyNumberFormat="1" applyFont="1" applyFill="1" applyBorder="1" applyAlignment="1" applyProtection="1">
      <alignment vertical="center"/>
      <protection locked="0"/>
    </xf>
    <xf numFmtId="190" fontId="6" fillId="0" borderId="8" xfId="24" applyNumberFormat="1" applyFont="1" applyFill="1" applyBorder="1" applyAlignment="1" applyProtection="1">
      <alignment vertical="center"/>
      <protection locked="0"/>
    </xf>
    <xf numFmtId="3" fontId="6" fillId="0" borderId="9" xfId="24" applyNumberFormat="1" applyFont="1" applyFill="1" applyBorder="1" applyAlignment="1">
      <alignment vertical="center"/>
    </xf>
    <xf numFmtId="0" fontId="6" fillId="0" borderId="0" xfId="24" applyFont="1" applyFill="1" applyBorder="1" applyAlignment="1" applyProtection="1">
      <alignment horizontal="center" vertical="center"/>
      <protection locked="0"/>
    </xf>
    <xf numFmtId="0" fontId="23" fillId="0" borderId="0" xfId="24" applyFont="1" applyFill="1" applyBorder="1" applyAlignment="1" applyProtection="1">
      <alignment vertical="center"/>
      <protection locked="0"/>
    </xf>
    <xf numFmtId="2" fontId="6" fillId="0" borderId="0" xfId="24" applyNumberFormat="1" applyFont="1" applyFill="1" applyBorder="1" applyAlignment="1" applyProtection="1">
      <alignment vertical="center"/>
      <protection locked="0"/>
    </xf>
    <xf numFmtId="0" fontId="6" fillId="0" borderId="0" xfId="24" applyFont="1" applyFill="1" applyAlignment="1">
      <alignment vertical="center"/>
    </xf>
    <xf numFmtId="0" fontId="12" fillId="0" borderId="0" xfId="24" applyFont="1" applyFill="1" applyAlignment="1" applyProtection="1">
      <protection locked="0"/>
    </xf>
    <xf numFmtId="0" fontId="18" fillId="0" borderId="0" xfId="24" applyFont="1" applyFill="1" applyAlignment="1" applyProtection="1">
      <protection locked="0"/>
    </xf>
    <xf numFmtId="0" fontId="18" fillId="0" borderId="0" xfId="24" applyFont="1" applyFill="1" applyBorder="1" applyAlignment="1" applyProtection="1">
      <alignment vertical="center"/>
      <protection locked="0"/>
    </xf>
    <xf numFmtId="0" fontId="18" fillId="0" borderId="0" xfId="24" applyFont="1" applyFill="1" applyAlignment="1" applyProtection="1">
      <alignment vertical="center"/>
      <protection locked="0"/>
    </xf>
    <xf numFmtId="0" fontId="18" fillId="0" borderId="0" xfId="24" applyFont="1" applyFill="1" applyAlignment="1" applyProtection="1">
      <alignment horizontal="right" vertical="center"/>
      <protection locked="0"/>
    </xf>
    <xf numFmtId="0" fontId="18" fillId="0" borderId="0" xfId="24" applyFont="1" applyFill="1" applyAlignment="1">
      <alignment vertical="center"/>
    </xf>
    <xf numFmtId="49" fontId="61" fillId="0" borderId="0" xfId="24" applyNumberFormat="1" applyFill="1" applyProtection="1">
      <alignment vertical="center"/>
      <protection locked="0"/>
    </xf>
    <xf numFmtId="0" fontId="16" fillId="0" borderId="0" xfId="24" applyFont="1" applyFill="1" applyBorder="1" applyAlignment="1" applyProtection="1">
      <alignment horizontal="center" vertical="center"/>
      <protection locked="0"/>
    </xf>
    <xf numFmtId="0" fontId="17" fillId="0" borderId="0" xfId="24" applyFont="1" applyFill="1" applyBorder="1" applyAlignment="1" applyProtection="1">
      <alignment vertical="center"/>
      <protection locked="0"/>
    </xf>
    <xf numFmtId="0" fontId="61" fillId="0" borderId="0" xfId="24" applyFill="1" applyBorder="1" applyProtection="1">
      <alignment vertical="center"/>
      <protection locked="0"/>
    </xf>
    <xf numFmtId="0" fontId="40" fillId="0" borderId="0" xfId="24" applyFont="1" applyFill="1" applyBorder="1">
      <alignment vertical="center"/>
    </xf>
    <xf numFmtId="0" fontId="21" fillId="0" borderId="0" xfId="23" applyFont="1" applyFill="1" applyAlignment="1">
      <alignment horizontal="centerContinuous" vertical="center"/>
    </xf>
    <xf numFmtId="0" fontId="49" fillId="0" borderId="0" xfId="23" applyFont="1" applyFill="1" applyAlignment="1">
      <alignment horizontal="centerContinuous" vertical="center"/>
    </xf>
    <xf numFmtId="0" fontId="13" fillId="0" borderId="0" xfId="23" applyFont="1" applyFill="1" applyAlignment="1">
      <alignment horizontal="centerContinuous" vertical="center"/>
    </xf>
    <xf numFmtId="0" fontId="10" fillId="0" borderId="0" xfId="23" applyFont="1" applyFill="1" applyAlignment="1">
      <alignment horizontal="centerContinuous" vertical="center"/>
    </xf>
    <xf numFmtId="0" fontId="10" fillId="0" borderId="0" xfId="23" applyFont="1" applyFill="1" applyAlignment="1">
      <alignment vertical="center"/>
    </xf>
    <xf numFmtId="49" fontId="13" fillId="0" borderId="0" xfId="23" applyNumberFormat="1" applyFont="1" applyFill="1" applyAlignment="1" applyProtection="1">
      <alignment horizontal="centerContinuous"/>
      <protection locked="0"/>
    </xf>
    <xf numFmtId="0" fontId="14" fillId="0" borderId="0" xfId="23" applyFont="1" applyFill="1" applyAlignment="1">
      <alignment horizontal="centerContinuous" vertical="center"/>
    </xf>
    <xf numFmtId="0" fontId="50" fillId="0" borderId="0" xfId="23" applyFont="1" applyFill="1" applyAlignment="1">
      <alignment horizontal="centerContinuous" vertical="center"/>
    </xf>
    <xf numFmtId="0" fontId="35" fillId="0" borderId="0" xfId="23" applyFont="1" applyFill="1" applyAlignment="1">
      <alignment vertical="center"/>
    </xf>
    <xf numFmtId="0" fontId="51" fillId="0" borderId="0" xfId="23" applyFont="1" applyFill="1" applyAlignment="1">
      <alignment vertical="center"/>
    </xf>
    <xf numFmtId="0" fontId="14" fillId="0" borderId="0" xfId="23" applyFont="1" applyFill="1" applyAlignment="1">
      <alignment vertical="center"/>
    </xf>
    <xf numFmtId="0" fontId="52" fillId="0" borderId="0" xfId="23" applyFont="1" applyFill="1" applyAlignment="1">
      <alignment vertical="center"/>
    </xf>
    <xf numFmtId="0" fontId="13" fillId="0" borderId="0" xfId="23" applyFont="1" applyFill="1" applyAlignment="1">
      <alignment vertical="center"/>
    </xf>
    <xf numFmtId="0" fontId="12" fillId="0" borderId="3" xfId="23" applyFont="1" applyFill="1" applyBorder="1" applyAlignment="1">
      <alignment horizontal="center" vertical="center"/>
    </xf>
    <xf numFmtId="0" fontId="12" fillId="0" borderId="1" xfId="23" applyFont="1" applyFill="1" applyBorder="1" applyAlignment="1">
      <alignment vertical="center"/>
    </xf>
    <xf numFmtId="0" fontId="12" fillId="0" borderId="1" xfId="23" applyFont="1" applyFill="1" applyBorder="1" applyAlignment="1">
      <alignment horizontal="left" vertical="center"/>
    </xf>
    <xf numFmtId="14" fontId="12" fillId="0" borderId="1" xfId="23" applyNumberFormat="1" applyFont="1" applyFill="1" applyBorder="1" applyAlignment="1">
      <alignment vertical="center"/>
    </xf>
    <xf numFmtId="0" fontId="12" fillId="0" borderId="3" xfId="23" applyFont="1" applyFill="1" applyBorder="1" applyAlignment="1">
      <alignment vertical="center"/>
    </xf>
    <xf numFmtId="0" fontId="53" fillId="0" borderId="1" xfId="23" applyFont="1" applyFill="1" applyBorder="1" applyAlignment="1">
      <alignment horizontal="center" vertical="center"/>
    </xf>
    <xf numFmtId="0" fontId="53" fillId="0" borderId="3" xfId="23" applyFont="1" applyFill="1" applyBorder="1" applyAlignment="1">
      <alignment horizontal="left" vertical="center"/>
    </xf>
    <xf numFmtId="0" fontId="53" fillId="0" borderId="1" xfId="23" applyFont="1" applyFill="1" applyBorder="1" applyAlignment="1">
      <alignment horizontal="left" vertical="center"/>
    </xf>
    <xf numFmtId="0" fontId="12" fillId="0" borderId="1" xfId="23" applyFont="1" applyFill="1" applyBorder="1" applyAlignment="1">
      <alignment horizontal="center" vertical="center"/>
    </xf>
    <xf numFmtId="0" fontId="12" fillId="0" borderId="0" xfId="23" applyFont="1" applyFill="1" applyAlignment="1">
      <alignment vertical="center"/>
    </xf>
    <xf numFmtId="0" fontId="12" fillId="0" borderId="4" xfId="23" applyFont="1" applyFill="1" applyBorder="1" applyAlignment="1">
      <alignment vertical="center"/>
    </xf>
    <xf numFmtId="0" fontId="6" fillId="0" borderId="1" xfId="23" applyFont="1" applyFill="1" applyBorder="1" applyAlignment="1">
      <alignment horizontal="center" vertical="center"/>
    </xf>
    <xf numFmtId="0" fontId="12" fillId="0" borderId="5" xfId="23" applyFont="1" applyFill="1" applyBorder="1" applyAlignment="1">
      <alignment vertical="center"/>
    </xf>
    <xf numFmtId="14" fontId="12" fillId="0" borderId="3" xfId="23" applyNumberFormat="1" applyFont="1" applyFill="1" applyBorder="1" applyAlignment="1">
      <alignment horizontal="center" vertical="center"/>
    </xf>
    <xf numFmtId="0" fontId="12" fillId="0" borderId="0" xfId="23" applyFont="1" applyFill="1" applyAlignment="1">
      <alignment horizontal="center" vertical="center"/>
    </xf>
    <xf numFmtId="0" fontId="12" fillId="0" borderId="7" xfId="23" applyFont="1" applyFill="1" applyBorder="1" applyAlignment="1">
      <alignment horizontal="center" vertical="center"/>
    </xf>
    <xf numFmtId="0" fontId="12" fillId="0" borderId="4" xfId="23" applyFont="1" applyFill="1" applyBorder="1" applyAlignment="1">
      <alignment horizontal="center" vertical="center"/>
    </xf>
    <xf numFmtId="14" fontId="12" fillId="0" borderId="4" xfId="23" applyNumberFormat="1" applyFont="1" applyFill="1" applyBorder="1" applyAlignment="1">
      <alignment horizontal="center" vertical="center"/>
    </xf>
    <xf numFmtId="0" fontId="12" fillId="0" borderId="0" xfId="23" applyFont="1" applyFill="1" applyBorder="1" applyAlignment="1">
      <alignment horizontal="center" vertical="center"/>
    </xf>
    <xf numFmtId="0" fontId="12" fillId="0" borderId="8" xfId="23" applyFont="1" applyFill="1" applyBorder="1" applyAlignment="1">
      <alignment horizontal="center" vertical="center"/>
    </xf>
    <xf numFmtId="0" fontId="12" fillId="0" borderId="9" xfId="23" applyFont="1" applyFill="1" applyBorder="1" applyAlignment="1">
      <alignment horizontal="center" vertical="center"/>
    </xf>
    <xf numFmtId="0" fontId="12" fillId="0" borderId="10" xfId="23" applyFont="1" applyFill="1" applyBorder="1" applyAlignment="1">
      <alignment vertical="center"/>
    </xf>
    <xf numFmtId="14" fontId="12" fillId="0" borderId="8" xfId="23" applyNumberFormat="1" applyFont="1" applyFill="1" applyBorder="1" applyAlignment="1">
      <alignment horizontal="center" vertical="center"/>
    </xf>
    <xf numFmtId="0" fontId="12" fillId="0" borderId="4" xfId="23" applyFont="1" applyFill="1" applyBorder="1" applyAlignment="1" applyProtection="1">
      <alignment horizontal="center" vertical="center"/>
      <protection locked="0"/>
    </xf>
    <xf numFmtId="49" fontId="51" fillId="0" borderId="0" xfId="23" applyNumberFormat="1" applyFont="1" applyFill="1" applyAlignment="1" applyProtection="1">
      <alignment horizontal="center" vertical="center" wrapText="1"/>
      <protection locked="0"/>
    </xf>
    <xf numFmtId="0" fontId="12" fillId="0" borderId="4" xfId="23" applyFont="1" applyFill="1" applyBorder="1" applyAlignment="1" applyProtection="1">
      <alignment vertical="center" wrapText="1"/>
      <protection locked="0"/>
    </xf>
    <xf numFmtId="3" fontId="6" fillId="0" borderId="0" xfId="23" applyNumberFormat="1" applyFont="1" applyFill="1" applyAlignment="1">
      <alignment vertical="center"/>
    </xf>
    <xf numFmtId="207" fontId="6" fillId="0" borderId="0" xfId="23" applyNumberFormat="1" applyFont="1" applyFill="1" applyBorder="1" applyAlignment="1" applyProtection="1">
      <alignment vertical="center"/>
      <protection locked="0"/>
    </xf>
    <xf numFmtId="207" fontId="6" fillId="0" borderId="4" xfId="23" applyNumberFormat="1" applyFont="1" applyFill="1" applyBorder="1" applyAlignment="1" applyProtection="1">
      <alignment vertical="center"/>
      <protection locked="0"/>
    </xf>
    <xf numFmtId="207" fontId="6" fillId="0" borderId="0" xfId="23" applyNumberFormat="1" applyFont="1" applyFill="1" applyAlignment="1" applyProtection="1">
      <alignment vertical="center"/>
      <protection locked="0"/>
    </xf>
    <xf numFmtId="0" fontId="1" fillId="0" borderId="0" xfId="23" applyFont="1" applyFill="1" applyAlignment="1">
      <alignment vertical="center"/>
    </xf>
    <xf numFmtId="0" fontId="6" fillId="0" borderId="4" xfId="23" applyFont="1" applyFill="1" applyBorder="1" applyAlignment="1" applyProtection="1">
      <alignment horizontal="center" vertical="center"/>
      <protection locked="0"/>
    </xf>
    <xf numFmtId="49" fontId="51" fillId="0" borderId="0" xfId="23" quotePrefix="1" applyNumberFormat="1" applyFont="1" applyFill="1" applyAlignment="1" applyProtection="1">
      <alignment horizontal="center" vertical="center" wrapText="1"/>
      <protection locked="0"/>
    </xf>
    <xf numFmtId="0" fontId="3" fillId="0" borderId="0" xfId="23" applyFont="1" applyFill="1" applyAlignment="1">
      <alignment vertical="center"/>
    </xf>
    <xf numFmtId="0" fontId="51" fillId="0" borderId="0" xfId="23" applyNumberFormat="1" applyFont="1" applyFill="1" applyAlignment="1" applyProtection="1">
      <alignment horizontal="center" vertical="center" wrapText="1"/>
      <protection locked="0"/>
    </xf>
    <xf numFmtId="0" fontId="12" fillId="0" borderId="4" xfId="23" applyNumberFormat="1" applyFont="1" applyFill="1" applyBorder="1" applyAlignment="1" applyProtection="1">
      <alignment vertical="center" wrapText="1"/>
      <protection locked="0"/>
    </xf>
    <xf numFmtId="3" fontId="6" fillId="0" borderId="0" xfId="23" applyNumberFormat="1" applyFont="1" applyFill="1" applyBorder="1" applyAlignment="1" applyProtection="1">
      <alignment vertical="center"/>
      <protection locked="0"/>
    </xf>
    <xf numFmtId="0" fontId="6" fillId="0" borderId="3" xfId="23" applyFont="1" applyFill="1" applyBorder="1" applyAlignment="1" applyProtection="1">
      <alignment horizontal="center" vertical="center"/>
      <protection locked="0"/>
    </xf>
    <xf numFmtId="0" fontId="51" fillId="0" borderId="1" xfId="23" applyNumberFormat="1" applyFont="1" applyFill="1" applyBorder="1" applyAlignment="1" applyProtection="1">
      <alignment horizontal="center" vertical="center" wrapText="1"/>
      <protection locked="0"/>
    </xf>
    <xf numFmtId="0" fontId="12" fillId="0" borderId="3" xfId="23" applyNumberFormat="1" applyFont="1" applyFill="1" applyBorder="1" applyAlignment="1" applyProtection="1">
      <alignment vertical="center" wrapText="1"/>
      <protection locked="0"/>
    </xf>
    <xf numFmtId="3" fontId="6" fillId="0" borderId="1" xfId="23" applyNumberFormat="1" applyFont="1" applyFill="1" applyBorder="1" applyAlignment="1" applyProtection="1">
      <alignment vertical="center"/>
      <protection locked="0"/>
    </xf>
    <xf numFmtId="207" fontId="6" fillId="0" borderId="1" xfId="23" applyNumberFormat="1" applyFont="1" applyFill="1" applyBorder="1" applyAlignment="1" applyProtection="1">
      <alignment vertical="center"/>
      <protection locked="0"/>
    </xf>
    <xf numFmtId="207" fontId="6" fillId="0" borderId="3" xfId="23" applyNumberFormat="1" applyFont="1" applyFill="1" applyBorder="1" applyAlignment="1" applyProtection="1">
      <alignment vertical="center"/>
      <protection locked="0"/>
    </xf>
    <xf numFmtId="0" fontId="6" fillId="0" borderId="8" xfId="23" applyFont="1" applyFill="1" applyBorder="1" applyAlignment="1" applyProtection="1">
      <alignment horizontal="center" vertical="center"/>
      <protection locked="0"/>
    </xf>
    <xf numFmtId="49" fontId="51" fillId="0" borderId="12" xfId="23" quotePrefix="1" applyNumberFormat="1" applyFont="1" applyFill="1" applyBorder="1" applyAlignment="1" applyProtection="1">
      <alignment horizontal="center" vertical="center" wrapText="1"/>
      <protection locked="0"/>
    </xf>
    <xf numFmtId="0" fontId="12" fillId="0" borderId="8" xfId="23" applyFont="1" applyFill="1" applyBorder="1" applyAlignment="1" applyProtection="1">
      <alignment vertical="center" wrapText="1"/>
      <protection locked="0"/>
    </xf>
    <xf numFmtId="3" fontId="6" fillId="0" borderId="12" xfId="23" applyNumberFormat="1" applyFont="1" applyFill="1" applyBorder="1" applyAlignment="1">
      <alignment vertical="center"/>
    </xf>
    <xf numFmtId="207" fontId="6" fillId="0" borderId="9" xfId="23" applyNumberFormat="1" applyFont="1" applyFill="1" applyBorder="1" applyAlignment="1" applyProtection="1">
      <alignment vertical="center"/>
      <protection locked="0"/>
    </xf>
    <xf numFmtId="207" fontId="6" fillId="0" borderId="8" xfId="23" applyNumberFormat="1" applyFont="1" applyFill="1" applyBorder="1" applyAlignment="1" applyProtection="1">
      <alignment vertical="center"/>
      <protection locked="0"/>
    </xf>
    <xf numFmtId="3" fontId="6" fillId="0" borderId="9" xfId="23" applyNumberFormat="1" applyFont="1" applyFill="1" applyBorder="1" applyAlignment="1">
      <alignment vertical="center"/>
    </xf>
    <xf numFmtId="0" fontId="3" fillId="0" borderId="0" xfId="23" applyFont="1" applyFill="1" applyBorder="1" applyAlignment="1">
      <alignment vertical="center"/>
    </xf>
    <xf numFmtId="0" fontId="54" fillId="0" borderId="0" xfId="23" applyFont="1" applyFill="1" applyAlignment="1">
      <alignment vertical="center"/>
    </xf>
    <xf numFmtId="0" fontId="49" fillId="0" borderId="0" xfId="23" applyFont="1" applyFill="1" applyAlignment="1">
      <alignment vertical="center"/>
    </xf>
    <xf numFmtId="0" fontId="35" fillId="0" borderId="0" xfId="23" applyFont="1" applyFill="1">
      <alignment vertical="center"/>
    </xf>
    <xf numFmtId="0" fontId="11" fillId="0" borderId="0" xfId="23" applyFont="1" applyFill="1" applyAlignment="1">
      <alignment horizontal="centerContinuous" vertical="center"/>
    </xf>
    <xf numFmtId="0" fontId="55" fillId="0" borderId="0" xfId="0" applyFont="1" applyFill="1" applyAlignment="1">
      <alignment vertical="center"/>
    </xf>
    <xf numFmtId="0" fontId="49" fillId="0" borderId="0" xfId="0" applyFont="1" applyFill="1" applyAlignment="1">
      <alignment horizontal="centerContinuous" vertical="center"/>
    </xf>
    <xf numFmtId="0" fontId="55" fillId="0" borderId="0" xfId="0" applyFont="1" applyFill="1" applyAlignment="1">
      <alignment horizontal="centerContinuous" vertical="center"/>
    </xf>
    <xf numFmtId="0" fontId="56" fillId="0" borderId="0" xfId="0" applyFont="1" applyFill="1" applyAlignment="1">
      <alignment horizontal="centerContinuous" vertical="center"/>
    </xf>
    <xf numFmtId="0" fontId="0" fillId="0" borderId="0" xfId="0" applyFont="1" applyFill="1" applyAlignment="1">
      <alignment vertical="center"/>
    </xf>
    <xf numFmtId="0" fontId="52" fillId="0" borderId="0" xfId="0" applyFont="1" applyFill="1" applyAlignment="1">
      <alignment vertical="center"/>
    </xf>
    <xf numFmtId="2" fontId="14" fillId="0" borderId="0" xfId="0" applyNumberFormat="1" applyFont="1" applyFill="1" applyAlignment="1">
      <alignment horizontal="right" vertical="center"/>
    </xf>
    <xf numFmtId="14" fontId="12" fillId="0" borderId="1" xfId="0" applyNumberFormat="1" applyFont="1" applyFill="1" applyBorder="1" applyAlignment="1">
      <alignment horizontal="center" vertical="center"/>
    </xf>
    <xf numFmtId="0" fontId="12" fillId="0" borderId="6" xfId="0" applyFont="1" applyFill="1" applyBorder="1" applyAlignment="1">
      <alignment horizontal="center" vertical="center"/>
    </xf>
    <xf numFmtId="0" fontId="12" fillId="0" borderId="0" xfId="0" applyFont="1" applyFill="1" applyAlignment="1">
      <alignment horizontal="center" vertical="center"/>
    </xf>
    <xf numFmtId="0" fontId="12" fillId="0" borderId="4" xfId="0" applyFont="1" applyFill="1" applyBorder="1" applyAlignment="1" applyProtection="1">
      <alignment horizontal="center" vertical="center"/>
      <protection locked="0"/>
    </xf>
    <xf numFmtId="0" fontId="58" fillId="0" borderId="0" xfId="0" applyFont="1" applyFill="1" applyAlignment="1">
      <alignment vertical="center"/>
    </xf>
    <xf numFmtId="0" fontId="49" fillId="0" borderId="0" xfId="0" applyFont="1" applyFill="1" applyAlignment="1">
      <alignment vertical="center"/>
    </xf>
    <xf numFmtId="0" fontId="59" fillId="0" borderId="0" xfId="0" applyFont="1" applyFill="1" applyAlignment="1">
      <alignment vertical="center"/>
    </xf>
    <xf numFmtId="0" fontId="54" fillId="0" borderId="0" xfId="0" applyFont="1" applyFill="1" applyAlignment="1">
      <alignment vertical="center"/>
    </xf>
    <xf numFmtId="49" fontId="1" fillId="0" borderId="0" xfId="0" applyNumberFormat="1" applyFont="1" applyFill="1" applyAlignment="1" applyProtection="1">
      <alignment horizontal="centerContinuous"/>
      <protection locked="0"/>
    </xf>
    <xf numFmtId="0" fontId="40" fillId="0" borderId="4" xfId="0" applyFont="1" applyFill="1" applyBorder="1" applyAlignment="1" applyProtection="1">
      <alignment vertical="center" wrapText="1"/>
      <protection locked="0"/>
    </xf>
    <xf numFmtId="0" fontId="40" fillId="0" borderId="4" xfId="0" applyNumberFormat="1" applyFont="1" applyFill="1" applyBorder="1" applyAlignment="1" applyProtection="1">
      <alignment vertical="center" wrapText="1"/>
      <protection locked="0"/>
    </xf>
    <xf numFmtId="0" fontId="40" fillId="0" borderId="3" xfId="0" applyFont="1" applyFill="1" applyBorder="1" applyAlignment="1" applyProtection="1">
      <alignment vertical="center" wrapText="1"/>
      <protection locked="0"/>
    </xf>
    <xf numFmtId="0" fontId="40" fillId="0" borderId="8"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1" fillId="0" borderId="0" xfId="0" applyFont="1" applyFill="1" applyAlignment="1">
      <alignment horizontal="center" vertical="center"/>
    </xf>
    <xf numFmtId="0" fontId="21" fillId="0" borderId="0" xfId="0" applyFont="1" applyFill="1" applyAlignment="1">
      <alignment horizontal="center" vertical="center"/>
    </xf>
  </cellXfs>
  <cellStyles count="51">
    <cellStyle name="Comma0" xfId="1"/>
    <cellStyle name="Currency [0]_~ME00001" xfId="2"/>
    <cellStyle name="Currency_~ME00001" xfId="3"/>
    <cellStyle name="Currency0" xfId="4"/>
    <cellStyle name="Date" xfId="5"/>
    <cellStyle name="Fixed" xfId="6"/>
    <cellStyle name="Heading" xfId="7"/>
    <cellStyle name="Heading 1" xfId="8"/>
    <cellStyle name="Heading 2" xfId="9"/>
    <cellStyle name="Normal_~ME00001" xfId="10"/>
    <cellStyle name="Percent_china.xls Chart 1" xfId="11"/>
    <cellStyle name="Stub" xfId="12"/>
    <cellStyle name="Top" xfId="13"/>
    <cellStyle name="Total" xfId="14"/>
    <cellStyle name="Totals" xfId="15"/>
    <cellStyle name="一般" xfId="0" builtinId="0"/>
    <cellStyle name="一般 10" xfId="16"/>
    <cellStyle name="一般 10 2" xfId="17"/>
    <cellStyle name="一般 11" xfId="18"/>
    <cellStyle name="一般 11 2" xfId="19"/>
    <cellStyle name="一般 12" xfId="20"/>
    <cellStyle name="一般 12 2" xfId="21"/>
    <cellStyle name="一般 13" xfId="22"/>
    <cellStyle name="一般 14" xfId="23"/>
    <cellStyle name="一般 2" xfId="24"/>
    <cellStyle name="一般 2 2" xfId="25"/>
    <cellStyle name="一般 2 2 2" xfId="26"/>
    <cellStyle name="一般 2_修正34" xfId="27"/>
    <cellStyle name="一般 3" xfId="28"/>
    <cellStyle name="一般 3 2" xfId="29"/>
    <cellStyle name="一般 3_99_死因統計統計表_新制行政區_(修正格式)_201108" xfId="30"/>
    <cellStyle name="一般 4" xfId="31"/>
    <cellStyle name="一般 4 2" xfId="32"/>
    <cellStyle name="一般 5" xfId="33"/>
    <cellStyle name="一般 5 2" xfId="34"/>
    <cellStyle name="一般 6" xfId="35"/>
    <cellStyle name="一般 6 2" xfId="36"/>
    <cellStyle name="一般 7" xfId="37"/>
    <cellStyle name="一般 7 2" xfId="38"/>
    <cellStyle name="一般 8" xfId="39"/>
    <cellStyle name="一般 8 2" xfId="40"/>
    <cellStyle name="一般 9" xfId="41"/>
    <cellStyle name="一般 9 2" xfId="42"/>
    <cellStyle name="一般_97ICD10死因摘要" xfId="43"/>
    <cellStyle name="一般_Book4" xfId="44"/>
    <cellStyle name="一般_表2" xfId="45"/>
    <cellStyle name="一般_表4" xfId="46"/>
    <cellStyle name="千分位 2" xfId="47"/>
    <cellStyle name="千分位 2 2" xfId="48"/>
    <cellStyle name="千分位 3" xfId="49"/>
    <cellStyle name="貨幣[0]" xfId="5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hw.gov.tw/&#27515;&#22240;&#25688;&#35201;/88&#24180;/FCANC_D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ohw.gov.tw/0.petty/&#27515;&#22240;&#24180;&#22577;&#31995;&#21015;/101&#24180;&#27515;&#22240;&#19978;&#32178;/101&#24180;&#27515;&#22240;&#25688;&#35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ohw.gov.tw/1.%20&#27515;&#22240;&#36039;&#26009;/1.%20&#27515;&#22240;&#32113;&#35336;&#34920;(&#35352;&#32773;&#26371;&#12289;&#21360;&#26360;)/102/1%20&#25688;&#35201;/102&#24180;&#27515;&#22240;&#25688;&#35201;_10305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
      <sheetName val="圖"/>
    </sheetNames>
    <sheetDataSet>
      <sheetData sheetId="0">
        <row r="1">
          <cell r="A1" t="str">
            <v>表 32.  臺灣地區歷年女性每十萬人口死亡率按主要癌症分</v>
          </cell>
        </row>
        <row r="2">
          <cell r="J2" t="str">
            <v xml:space="preserve"> </v>
          </cell>
          <cell r="R2" t="str">
            <v xml:space="preserve"> </v>
          </cell>
        </row>
        <row r="3">
          <cell r="A3" t="str">
            <v>年   別</v>
          </cell>
          <cell r="B3" t="str">
            <v>肺      癌</v>
          </cell>
          <cell r="F3" t="str">
            <v>肝      癌</v>
          </cell>
          <cell r="J3" t="str">
            <v>子  宮  頸  癌</v>
          </cell>
          <cell r="M3" t="str">
            <v>結  腸  直  腸  癌</v>
          </cell>
          <cell r="P3" t="str">
            <v>女  性  乳  癌</v>
          </cell>
        </row>
        <row r="4">
          <cell r="B4" t="str">
            <v xml:space="preserve"> 死亡率</v>
          </cell>
          <cell r="D4" t="str">
            <v>標準化死亡率</v>
          </cell>
          <cell r="F4" t="str">
            <v xml:space="preserve"> 死亡率</v>
          </cell>
          <cell r="H4" t="str">
            <v>標準化死亡率</v>
          </cell>
          <cell r="J4" t="str">
            <v>死亡率</v>
          </cell>
          <cell r="K4" t="str">
            <v>標準化死亡率</v>
          </cell>
          <cell r="M4" t="str">
            <v>死亡率</v>
          </cell>
          <cell r="O4" t="str">
            <v>標準化死亡率</v>
          </cell>
          <cell r="P4" t="str">
            <v>死亡率</v>
          </cell>
          <cell r="R4" t="str">
            <v>標準化死亡率</v>
          </cell>
        </row>
        <row r="6">
          <cell r="A6" t="str">
            <v>民國70年</v>
          </cell>
          <cell r="B6">
            <v>7.5100516693879955</v>
          </cell>
          <cell r="D6">
            <v>7.5100516693879973</v>
          </cell>
          <cell r="F6">
            <v>6.7543963156570044</v>
          </cell>
          <cell r="H6">
            <v>6.754396315657007</v>
          </cell>
          <cell r="J6">
            <v>8.8004785042209175</v>
          </cell>
          <cell r="K6">
            <v>8.800478504220921</v>
          </cell>
          <cell r="M6">
            <v>5.7894825562774326</v>
          </cell>
          <cell r="O6">
            <v>5.7894825562774344</v>
          </cell>
          <cell r="P6">
            <v>3.9177823724206724</v>
          </cell>
          <cell r="R6">
            <v>3.9177823724206742</v>
          </cell>
        </row>
        <row r="7">
          <cell r="A7" t="str">
            <v>民國71年</v>
          </cell>
          <cell r="B7">
            <v>7.7771688323002923</v>
          </cell>
          <cell r="D7">
            <v>7.639413541651968</v>
          </cell>
          <cell r="F7">
            <v>6.4315589756852862</v>
          </cell>
          <cell r="H7">
            <v>6.3218963571236477</v>
          </cell>
          <cell r="J7">
            <v>9.8069870905839469</v>
          </cell>
          <cell r="K7">
            <v>9.651053178726448</v>
          </cell>
          <cell r="M7">
            <v>6.1806825617401158</v>
          </cell>
          <cell r="O7">
            <v>6.0546010345187247</v>
          </cell>
          <cell r="P7">
            <v>3.9113913628724348</v>
          </cell>
          <cell r="R7">
            <v>3.8502927461615837</v>
          </cell>
        </row>
        <row r="8">
          <cell r="A8" t="str">
            <v>民國72年</v>
          </cell>
          <cell r="B8">
            <v>7.8676953995948704</v>
          </cell>
          <cell r="D8">
            <v>7.5789473428674832</v>
          </cell>
          <cell r="F8">
            <v>7.0943749116005028</v>
          </cell>
          <cell r="H8">
            <v>6.8493434530932662</v>
          </cell>
          <cell r="J8">
            <v>9.1005251630641499</v>
          </cell>
          <cell r="K8">
            <v>8.8083723228699</v>
          </cell>
          <cell r="M8">
            <v>5.5253188490032343</v>
          </cell>
          <cell r="O8">
            <v>5.2954466761366072</v>
          </cell>
          <cell r="P8">
            <v>4.3485268020552841</v>
          </cell>
          <cell r="R8">
            <v>4.2137027133877307</v>
          </cell>
        </row>
        <row r="9">
          <cell r="A9" t="str">
            <v>民國73年</v>
          </cell>
          <cell r="B9">
            <v>7.6004665296523548</v>
          </cell>
          <cell r="D9">
            <v>7.1508799741404507</v>
          </cell>
          <cell r="F9">
            <v>7.898307743441344</v>
          </cell>
          <cell r="H9">
            <v>7.4502946198505207</v>
          </cell>
          <cell r="J9">
            <v>9.18895300319363</v>
          </cell>
          <cell r="K9">
            <v>8.7240272889268304</v>
          </cell>
          <cell r="M9">
            <v>6.1112604607074079</v>
          </cell>
          <cell r="O9">
            <v>5.7343259558366846</v>
          </cell>
          <cell r="P9">
            <v>4.3242131779734727</v>
          </cell>
          <cell r="R9">
            <v>4.1341046237768984</v>
          </cell>
        </row>
        <row r="10">
          <cell r="A10" t="str">
            <v>民國74年</v>
          </cell>
          <cell r="B10">
            <v>8.4561173161283598</v>
          </cell>
          <cell r="D10">
            <v>7.7317255535818434</v>
          </cell>
          <cell r="F10">
            <v>7.2822604136323905</v>
          </cell>
          <cell r="H10">
            <v>6.6974792388017228</v>
          </cell>
          <cell r="J10">
            <v>9.9886527166092058</v>
          </cell>
          <cell r="K10">
            <v>9.2602067965402721</v>
          </cell>
          <cell r="M10">
            <v>5.7497250131515454</v>
          </cell>
          <cell r="O10">
            <v>5.2008336378691382</v>
          </cell>
          <cell r="P10">
            <v>4.9019394724600129</v>
          </cell>
          <cell r="R10">
            <v>4.5439071307026921</v>
          </cell>
        </row>
        <row r="11">
          <cell r="A11" t="str">
            <v>民國75年</v>
          </cell>
          <cell r="B11">
            <v>9.3602484845414207</v>
          </cell>
          <cell r="D11">
            <v>8.3707072887893936</v>
          </cell>
          <cell r="F11">
            <v>6.9987179035791351</v>
          </cell>
          <cell r="H11">
            <v>6.2872398802065694</v>
          </cell>
          <cell r="J11">
            <v>9.1026269666182618</v>
          </cell>
          <cell r="K11">
            <v>8.2187196816287713</v>
          </cell>
          <cell r="M11">
            <v>6.3117271891173798</v>
          </cell>
          <cell r="O11">
            <v>5.6063573509645996</v>
          </cell>
          <cell r="P11">
            <v>5.002151139674659</v>
          </cell>
          <cell r="R11">
            <v>4.5398712877788174</v>
          </cell>
        </row>
        <row r="12">
          <cell r="A12" t="str">
            <v>民國76年</v>
          </cell>
          <cell r="B12">
            <v>9.5381316253676527</v>
          </cell>
          <cell r="D12">
            <v>8.2591826625524121</v>
          </cell>
          <cell r="F12">
            <v>7.490457094003963</v>
          </cell>
          <cell r="H12">
            <v>6.5210964935186553</v>
          </cell>
          <cell r="J12">
            <v>9.0819139836648617</v>
          </cell>
          <cell r="K12">
            <v>7.9704857559651323</v>
          </cell>
          <cell r="M12">
            <v>6.5355829602074236</v>
          </cell>
          <cell r="O12">
            <v>5.5952913504492701</v>
          </cell>
          <cell r="P12">
            <v>4.9971746335352227</v>
          </cell>
          <cell r="R12">
            <v>4.4664512211159222</v>
          </cell>
        </row>
        <row r="13">
          <cell r="A13" t="str">
            <v>民國77年</v>
          </cell>
          <cell r="B13">
            <v>10.133905890283021</v>
          </cell>
          <cell r="D13">
            <v>8.5454645341197626</v>
          </cell>
          <cell r="F13">
            <v>7.9226813371809337</v>
          </cell>
          <cell r="H13">
            <v>6.7509472407612456</v>
          </cell>
          <cell r="J13">
            <v>8.823938737971357</v>
          </cell>
          <cell r="K13">
            <v>7.5603428181901702</v>
          </cell>
          <cell r="M13">
            <v>7.0214239363905095</v>
          </cell>
          <cell r="O13">
            <v>5.8707645568665443</v>
          </cell>
          <cell r="P13">
            <v>5.4285038791795293</v>
          </cell>
          <cell r="R13">
            <v>4.674275117968226</v>
          </cell>
        </row>
        <row r="14">
          <cell r="A14" t="str">
            <v>民國78年</v>
          </cell>
          <cell r="B14">
            <v>10.574373890389831</v>
          </cell>
          <cell r="D14">
            <v>8.6657837576755004</v>
          </cell>
          <cell r="F14">
            <v>7.7883733257327643</v>
          </cell>
          <cell r="H14">
            <v>6.3972442105358702</v>
          </cell>
          <cell r="J14">
            <v>8.8240612679844617</v>
          </cell>
          <cell r="K14">
            <v>7.3647503485812615</v>
          </cell>
          <cell r="M14">
            <v>6.7216147452135164</v>
          </cell>
          <cell r="O14">
            <v>5.4624221972386655</v>
          </cell>
          <cell r="P14">
            <v>6.1209157387075317</v>
          </cell>
          <cell r="R14">
            <v>5.2306450792244776</v>
          </cell>
        </row>
        <row r="15">
          <cell r="A15" t="str">
            <v>民國79年</v>
          </cell>
          <cell r="B15">
            <v>10.160540634897702</v>
          </cell>
          <cell r="D15">
            <v>8.1284645222892227</v>
          </cell>
          <cell r="F15">
            <v>7.1318195594397773</v>
          </cell>
          <cell r="H15">
            <v>5.7729117589600767</v>
          </cell>
          <cell r="J15">
            <v>8.5643227708050116</v>
          </cell>
          <cell r="K15">
            <v>7.0128893661774248</v>
          </cell>
          <cell r="M15">
            <v>6.8657832487576611</v>
          </cell>
          <cell r="O15">
            <v>5.4680770120775639</v>
          </cell>
          <cell r="P15">
            <v>6.3337106273934323</v>
          </cell>
          <cell r="R15">
            <v>5.2270691895325623</v>
          </cell>
        </row>
        <row r="16">
          <cell r="A16" t="str">
            <v>民國80年</v>
          </cell>
          <cell r="B16">
            <v>10.849613736561469</v>
          </cell>
          <cell r="D16">
            <v>8.4581664658840694</v>
          </cell>
          <cell r="F16">
            <v>7.7049447038768308</v>
          </cell>
          <cell r="H16">
            <v>6.089887832823524</v>
          </cell>
          <cell r="J16">
            <v>8.796984110725516</v>
          </cell>
          <cell r="K16">
            <v>6.9835792312261029</v>
          </cell>
          <cell r="M16">
            <v>7.5836069920047544</v>
          </cell>
          <cell r="O16">
            <v>5.8895978453197371</v>
          </cell>
          <cell r="P16">
            <v>6.7140200569215436</v>
          </cell>
          <cell r="R16">
            <v>5.4683023850902179</v>
          </cell>
        </row>
        <row r="17">
          <cell r="A17" t="str">
            <v>民國81年</v>
          </cell>
          <cell r="B17">
            <v>11.187641158911537</v>
          </cell>
          <cell r="D17">
            <v>8.4513810956995261</v>
          </cell>
          <cell r="F17">
            <v>9.826711644052887</v>
          </cell>
          <cell r="H17">
            <v>7.4947543510777059</v>
          </cell>
          <cell r="J17">
            <v>9.4464519266659135</v>
          </cell>
          <cell r="K17">
            <v>7.2950460322090338</v>
          </cell>
          <cell r="M17">
            <v>8.2456317664965173</v>
          </cell>
          <cell r="O17">
            <v>6.2121285385519176</v>
          </cell>
          <cell r="P17">
            <v>6.7646202356209288</v>
          </cell>
          <cell r="R17">
            <v>5.3902855783087746</v>
          </cell>
        </row>
        <row r="18">
          <cell r="A18" t="str">
            <v>民國82年</v>
          </cell>
          <cell r="B18">
            <v>11.727905848688817</v>
          </cell>
          <cell r="D18">
            <v>8.5503805231913628</v>
          </cell>
          <cell r="F18">
            <v>11.46046204977446</v>
          </cell>
          <cell r="H18">
            <v>8.4958607618868811</v>
          </cell>
          <cell r="J18">
            <v>9.0435625336595358</v>
          </cell>
          <cell r="K18">
            <v>6.8175795281560587</v>
          </cell>
          <cell r="M18">
            <v>8.5284855876022565</v>
          </cell>
          <cell r="O18">
            <v>6.2631360419939419</v>
          </cell>
          <cell r="P18">
            <v>7.646911583773452</v>
          </cell>
          <cell r="R18">
            <v>5.9251836180463515</v>
          </cell>
        </row>
        <row r="19">
          <cell r="A19" t="str">
            <v xml:space="preserve"> 民國83年*</v>
          </cell>
          <cell r="B19">
            <v>12.454691534566711</v>
          </cell>
          <cell r="D19">
            <v>8.8554796114345908</v>
          </cell>
          <cell r="F19">
            <v>10.693619675790584</v>
          </cell>
          <cell r="H19">
            <v>7.7697132195738234</v>
          </cell>
          <cell r="J19">
            <v>9.5195717699398337</v>
          </cell>
          <cell r="K19">
            <v>7.0049267157908828</v>
          </cell>
          <cell r="M19">
            <v>8.4824961197716711</v>
          </cell>
          <cell r="O19">
            <v>5.9369638956775566</v>
          </cell>
          <cell r="P19">
            <v>7.7193649809686828</v>
          </cell>
          <cell r="R19">
            <v>5.9411083002143252</v>
          </cell>
        </row>
        <row r="20">
          <cell r="A20" t="str">
            <v>民國84年</v>
          </cell>
          <cell r="B20">
            <v>14.352432955434388</v>
          </cell>
          <cell r="D20">
            <v>9.8703296283225601</v>
          </cell>
          <cell r="F20">
            <v>11.231917485042846</v>
          </cell>
          <cell r="H20">
            <v>7.8451020078507492</v>
          </cell>
          <cell r="J20">
            <v>9.7879522518492461</v>
          </cell>
          <cell r="K20">
            <v>6.9834332701415409</v>
          </cell>
          <cell r="M20">
            <v>10.146520799689267</v>
          </cell>
          <cell r="O20">
            <v>6.8654485213988616</v>
          </cell>
          <cell r="P20">
            <v>8.8963764031659469</v>
          </cell>
          <cell r="R20">
            <v>6.5882603298924254</v>
          </cell>
        </row>
        <row r="21">
          <cell r="A21" t="str">
            <v>民國85年</v>
          </cell>
          <cell r="B21">
            <v>15.297885261827195</v>
          </cell>
          <cell r="D21">
            <v>10.306979185295729</v>
          </cell>
          <cell r="F21">
            <v>12.72422973755244</v>
          </cell>
          <cell r="H21">
            <v>8.6652940384404609</v>
          </cell>
          <cell r="J21">
            <v>9.4015252174066681</v>
          </cell>
          <cell r="K21">
            <v>6.5360349623001452</v>
          </cell>
          <cell r="M21">
            <v>10.525098711213188</v>
          </cell>
          <cell r="O21">
            <v>6.9214941110916905</v>
          </cell>
          <cell r="P21">
            <v>9.4783507554447226</v>
          </cell>
          <cell r="R21">
            <v>6.8786132067913845</v>
          </cell>
        </row>
        <row r="22">
          <cell r="A22" t="str">
            <v>民國86年</v>
          </cell>
          <cell r="B22">
            <v>16.540956978016595</v>
          </cell>
          <cell r="D22">
            <v>10.763292999790304</v>
          </cell>
          <cell r="F22">
            <v>13.337334850665103</v>
          </cell>
          <cell r="H22">
            <v>8.806149010761958</v>
          </cell>
          <cell r="J22">
            <v>9.7629671358753107</v>
          </cell>
          <cell r="K22">
            <v>6.5031362845808474</v>
          </cell>
          <cell r="M22">
            <v>11.407556536563169</v>
          </cell>
          <cell r="O22">
            <v>7.2279828332664007</v>
          </cell>
          <cell r="P22">
            <v>10.200256803110232</v>
          </cell>
          <cell r="R22">
            <v>7.195909096906365</v>
          </cell>
        </row>
        <row r="23">
          <cell r="A23" t="str">
            <v>民國87年</v>
          </cell>
          <cell r="B23">
            <v>16.064533526107738</v>
          </cell>
          <cell r="C23" t="str">
            <v xml:space="preserve"> </v>
          </cell>
          <cell r="D23">
            <v>10.069794837085313</v>
          </cell>
          <cell r="F23">
            <v>12.95132474557983</v>
          </cell>
          <cell r="G23" t="str">
            <v xml:space="preserve"> </v>
          </cell>
          <cell r="H23">
            <v>8.2499199196132125</v>
          </cell>
          <cell r="J23">
            <v>9.5653574918334705</v>
          </cell>
          <cell r="K23">
            <v>6.1676449887934268</v>
          </cell>
          <cell r="M23">
            <v>11.540505056518848</v>
          </cell>
          <cell r="N23" t="str">
            <v xml:space="preserve"> </v>
          </cell>
          <cell r="O23">
            <v>7.2073086800404997</v>
          </cell>
          <cell r="P23">
            <v>9.3584372707711925</v>
          </cell>
          <cell r="Q23" t="str">
            <v xml:space="preserve"> </v>
          </cell>
          <cell r="R23">
            <v>6.4436470920172022</v>
          </cell>
        </row>
        <row r="24">
          <cell r="A24" t="str">
            <v>民國88年</v>
          </cell>
          <cell r="B24">
            <v>16.016889385908364</v>
          </cell>
          <cell r="D24">
            <v>9.647545949912919</v>
          </cell>
          <cell r="F24">
            <v>13.137762672560088</v>
          </cell>
          <cell r="H24">
            <v>8.1616317775746481</v>
          </cell>
          <cell r="J24">
            <v>8.9914475028514076</v>
          </cell>
          <cell r="K24">
            <v>5.6798268996893162</v>
          </cell>
          <cell r="M24">
            <v>12.410992822588677</v>
          </cell>
          <cell r="O24">
            <v>7.4642893788494007</v>
          </cell>
          <cell r="P24">
            <v>10.081602277808521</v>
          </cell>
          <cell r="R24">
            <v>6.7780192290415622</v>
          </cell>
        </row>
        <row r="27">
          <cell r="A27" t="str">
            <v>附  註：1.標準化死亡率係以民國七十年臺灣地區女性年中人口年齡結構為基準。</v>
          </cell>
        </row>
        <row r="28">
          <cell r="A28" t="str">
            <v xml:space="preserve">        2.*本表資料自民國八十三年起含金門縣及連江縣。</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錄"/>
      <sheetName val="表1"/>
      <sheetName val="表2"/>
      <sheetName val="表3"/>
      <sheetName val="表4"/>
      <sheetName val="表5"/>
      <sheetName val="表6"/>
      <sheetName val="表7"/>
      <sheetName val="表8"/>
      <sheetName val="表9"/>
      <sheetName val="表10"/>
      <sheetName val="表11"/>
      <sheetName val="表12"/>
      <sheetName val="表13"/>
      <sheetName val="表14"/>
      <sheetName val="表15"/>
      <sheetName val="表16"/>
      <sheetName val="表17"/>
      <sheetName val="表18"/>
      <sheetName val="表19"/>
      <sheetName val="表20"/>
      <sheetName val="表21"/>
      <sheetName val="表22"/>
      <sheetName val="表23"/>
      <sheetName val="表24"/>
      <sheetName val="表25"/>
      <sheetName val="表26"/>
      <sheetName val="表27"/>
      <sheetName val="表28"/>
      <sheetName val="表29"/>
      <sheetName val="表30"/>
      <sheetName val="表31"/>
      <sheetName val="表32"/>
      <sheetName val="表33"/>
      <sheetName val="表34"/>
      <sheetName val="表35"/>
      <sheetName val="表36"/>
      <sheetName val="表37"/>
      <sheetName val="表38"/>
      <sheetName val="附表1"/>
      <sheetName val="附表2"/>
      <sheetName val="附表3"/>
      <sheetName val="附表4"/>
      <sheetName val="years"/>
      <sheetName val="cancer"/>
      <sheetName val="al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錄"/>
      <sheetName val="表1"/>
      <sheetName val="表2"/>
      <sheetName val="表3"/>
      <sheetName val="表4"/>
      <sheetName val="表5"/>
      <sheetName val="表6"/>
      <sheetName val="表7"/>
      <sheetName val="表8"/>
      <sheetName val="表9"/>
      <sheetName val="表10"/>
      <sheetName val="表11"/>
      <sheetName val="表12"/>
      <sheetName val="表13"/>
      <sheetName val="表14"/>
      <sheetName val="表15"/>
      <sheetName val="表16"/>
      <sheetName val="表17"/>
      <sheetName val="表18"/>
      <sheetName val="表19"/>
      <sheetName val="表20"/>
      <sheetName val="表21"/>
      <sheetName val="表22"/>
      <sheetName val="表23"/>
      <sheetName val="表24"/>
      <sheetName val="表25"/>
      <sheetName val="表26"/>
      <sheetName val="表27"/>
      <sheetName val="表28"/>
      <sheetName val="表29"/>
      <sheetName val="表30"/>
      <sheetName val="表31"/>
      <sheetName val="表32"/>
      <sheetName val="表33"/>
      <sheetName val="表34"/>
      <sheetName val="表35"/>
      <sheetName val="表36"/>
      <sheetName val="表37"/>
      <sheetName val="表38"/>
      <sheetName val="表39"/>
      <sheetName val="附表1"/>
      <sheetName val="附表2"/>
      <sheetName val="附表3"/>
      <sheetName val="附表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tabSelected="1" workbookViewId="0">
      <selection activeCell="F11" sqref="F11"/>
    </sheetView>
  </sheetViews>
  <sheetFormatPr defaultColWidth="9" defaultRowHeight="15.6"/>
  <cols>
    <col min="1" max="1" width="3" style="1" customWidth="1"/>
    <col min="2" max="2" width="13.09765625" style="7" customWidth="1"/>
    <col min="3" max="3" width="19.8984375" style="8" customWidth="1"/>
    <col min="4" max="6" width="7.8984375" style="1" customWidth="1"/>
    <col min="7" max="7" width="13.09765625" style="7" customWidth="1"/>
    <col min="8" max="8" width="19.8984375" style="1" customWidth="1"/>
    <col min="9" max="11" width="7.8984375" style="1" customWidth="1"/>
    <col min="12" max="12" width="13.09765625" style="7" customWidth="1"/>
    <col min="13" max="13" width="19.8984375" style="1" customWidth="1"/>
    <col min="14" max="16" width="7.8984375" style="1" customWidth="1"/>
    <col min="17" max="16384" width="9" style="1"/>
  </cols>
  <sheetData>
    <row r="1" spans="1:16" ht="24.6">
      <c r="A1" s="472" t="s">
        <v>394</v>
      </c>
      <c r="B1" s="472"/>
      <c r="C1" s="472"/>
      <c r="D1" s="472"/>
      <c r="E1" s="472"/>
      <c r="F1" s="472"/>
      <c r="G1" s="472"/>
      <c r="H1" s="472"/>
      <c r="I1" s="472"/>
      <c r="J1" s="472"/>
      <c r="K1" s="472"/>
      <c r="L1" s="472"/>
      <c r="M1" s="472"/>
      <c r="N1" s="472"/>
      <c r="O1" s="472"/>
      <c r="P1" s="472"/>
    </row>
    <row r="2" spans="1:16" ht="6" customHeight="1">
      <c r="A2" s="2"/>
      <c r="B2" s="3"/>
      <c r="C2" s="4"/>
      <c r="D2" s="4"/>
      <c r="E2" s="4"/>
      <c r="F2" s="4"/>
      <c r="G2" s="3"/>
      <c r="H2" s="4"/>
      <c r="I2" s="4"/>
      <c r="J2" s="4"/>
      <c r="K2" s="4"/>
      <c r="L2" s="3"/>
      <c r="M2" s="4"/>
      <c r="N2" s="4"/>
      <c r="O2" s="4"/>
      <c r="P2" s="4"/>
    </row>
    <row r="3" spans="1:16" ht="16.2">
      <c r="A3" s="467"/>
      <c r="B3" s="3"/>
      <c r="C3" s="6"/>
      <c r="D3" s="4"/>
      <c r="E3" s="4"/>
      <c r="F3" s="4"/>
      <c r="G3" s="3"/>
      <c r="H3" s="473" t="s">
        <v>395</v>
      </c>
      <c r="I3" s="473"/>
      <c r="J3" s="4"/>
      <c r="K3" s="4"/>
      <c r="L3" s="3"/>
      <c r="M3" s="4"/>
      <c r="N3" s="4"/>
      <c r="O3" s="4"/>
      <c r="P3" s="6"/>
    </row>
    <row r="4" spans="1:16">
      <c r="P4" s="9" t="s">
        <v>351</v>
      </c>
    </row>
    <row r="5" spans="1:16" s="19" customFormat="1" ht="13.8">
      <c r="A5" s="10" t="s">
        <v>0</v>
      </c>
      <c r="B5" s="11"/>
      <c r="C5" s="12" t="s">
        <v>1</v>
      </c>
      <c r="D5" s="11"/>
      <c r="E5" s="13"/>
      <c r="F5" s="14"/>
      <c r="G5" s="11"/>
      <c r="H5" s="12" t="s">
        <v>2</v>
      </c>
      <c r="I5" s="11"/>
      <c r="J5" s="15"/>
      <c r="K5" s="16"/>
      <c r="L5" s="17"/>
      <c r="M5" s="12" t="s">
        <v>3</v>
      </c>
      <c r="N5" s="11"/>
      <c r="O5" s="15"/>
      <c r="P5" s="18"/>
    </row>
    <row r="6" spans="1:16" s="27" customFormat="1" ht="14.25" customHeight="1">
      <c r="A6" s="20"/>
      <c r="B6" s="21" t="s">
        <v>124</v>
      </c>
      <c r="C6" s="22"/>
      <c r="D6" s="23" t="s">
        <v>360</v>
      </c>
      <c r="E6" s="24" t="s">
        <v>234</v>
      </c>
      <c r="F6" s="23" t="s">
        <v>361</v>
      </c>
      <c r="G6" s="21" t="s">
        <v>124</v>
      </c>
      <c r="H6" s="22"/>
      <c r="I6" s="23" t="s">
        <v>360</v>
      </c>
      <c r="J6" s="24" t="s">
        <v>234</v>
      </c>
      <c r="K6" s="23" t="s">
        <v>361</v>
      </c>
      <c r="L6" s="21" t="s">
        <v>124</v>
      </c>
      <c r="M6" s="22"/>
      <c r="N6" s="23" t="s">
        <v>360</v>
      </c>
      <c r="O6" s="25" t="s">
        <v>234</v>
      </c>
      <c r="P6" s="26" t="s">
        <v>361</v>
      </c>
    </row>
    <row r="7" spans="1:16" s="27" customFormat="1" ht="14.25" customHeight="1">
      <c r="A7" s="20"/>
      <c r="B7" s="28" t="s">
        <v>362</v>
      </c>
      <c r="C7" s="29" t="s">
        <v>363</v>
      </c>
      <c r="D7" s="30"/>
      <c r="E7" s="31" t="s">
        <v>364</v>
      </c>
      <c r="F7" s="30" t="s">
        <v>365</v>
      </c>
      <c r="G7" s="28" t="s">
        <v>362</v>
      </c>
      <c r="H7" s="29" t="s">
        <v>363</v>
      </c>
      <c r="I7" s="30"/>
      <c r="J7" s="31" t="s">
        <v>364</v>
      </c>
      <c r="K7" s="30" t="s">
        <v>365</v>
      </c>
      <c r="L7" s="28" t="s">
        <v>362</v>
      </c>
      <c r="M7" s="29" t="s">
        <v>363</v>
      </c>
      <c r="N7" s="30"/>
      <c r="O7" s="31" t="s">
        <v>364</v>
      </c>
      <c r="P7" s="32" t="s">
        <v>365</v>
      </c>
    </row>
    <row r="8" spans="1:16" s="27" customFormat="1" ht="14.25" customHeight="1">
      <c r="A8" s="33" t="s">
        <v>366</v>
      </c>
      <c r="B8" s="34" t="s">
        <v>367</v>
      </c>
      <c r="C8" s="35"/>
      <c r="D8" s="33" t="s">
        <v>368</v>
      </c>
      <c r="E8" s="36" t="s">
        <v>234</v>
      </c>
      <c r="F8" s="33" t="s">
        <v>17</v>
      </c>
      <c r="G8" s="34" t="s">
        <v>367</v>
      </c>
      <c r="H8" s="35"/>
      <c r="I8" s="33" t="s">
        <v>368</v>
      </c>
      <c r="J8" s="36" t="s">
        <v>234</v>
      </c>
      <c r="K8" s="33" t="s">
        <v>17</v>
      </c>
      <c r="L8" s="34" t="s">
        <v>367</v>
      </c>
      <c r="M8" s="35"/>
      <c r="N8" s="33" t="s">
        <v>368</v>
      </c>
      <c r="O8" s="36" t="s">
        <v>234</v>
      </c>
      <c r="P8" s="34" t="s">
        <v>17</v>
      </c>
    </row>
    <row r="9" spans="1:16" ht="28.95" customHeight="1">
      <c r="A9" s="37"/>
      <c r="B9" s="38" t="s">
        <v>247</v>
      </c>
      <c r="C9" s="39" t="s">
        <v>200</v>
      </c>
      <c r="D9" s="40">
        <v>1087</v>
      </c>
      <c r="E9" s="41">
        <v>44.162549873311988</v>
      </c>
      <c r="F9" s="42">
        <v>100</v>
      </c>
      <c r="G9" s="38" t="s">
        <v>247</v>
      </c>
      <c r="H9" s="39" t="s">
        <v>200</v>
      </c>
      <c r="I9" s="40">
        <v>747</v>
      </c>
      <c r="J9" s="41">
        <v>58.170027017524596</v>
      </c>
      <c r="K9" s="42">
        <v>100</v>
      </c>
      <c r="L9" s="38" t="s">
        <v>247</v>
      </c>
      <c r="M9" s="39" t="s">
        <v>200</v>
      </c>
      <c r="N9" s="40">
        <v>340</v>
      </c>
      <c r="O9" s="41">
        <v>28.882215775636151</v>
      </c>
      <c r="P9" s="43">
        <v>100</v>
      </c>
    </row>
    <row r="10" spans="1:16" s="8" customFormat="1" ht="28.95" customHeight="1">
      <c r="A10" s="37">
        <v>1</v>
      </c>
      <c r="B10" s="44" t="s">
        <v>249</v>
      </c>
      <c r="C10" s="39" t="s">
        <v>250</v>
      </c>
      <c r="D10" s="40">
        <v>436</v>
      </c>
      <c r="E10" s="41">
        <v>17.713773454244734</v>
      </c>
      <c r="F10" s="45">
        <v>40.110395584176601</v>
      </c>
      <c r="G10" s="44" t="s">
        <v>249</v>
      </c>
      <c r="H10" s="39" t="s">
        <v>250</v>
      </c>
      <c r="I10" s="40">
        <v>344</v>
      </c>
      <c r="J10" s="41">
        <v>26.787803606463804</v>
      </c>
      <c r="K10" s="45">
        <v>46.050870147255701</v>
      </c>
      <c r="L10" s="44" t="s">
        <v>251</v>
      </c>
      <c r="M10" s="39" t="s">
        <v>252</v>
      </c>
      <c r="N10" s="40">
        <v>111</v>
      </c>
      <c r="O10" s="41">
        <v>9.4291939738106265</v>
      </c>
      <c r="P10" s="46">
        <v>32.647058823529399</v>
      </c>
    </row>
    <row r="11" spans="1:16" s="8" customFormat="1" ht="28.95" customHeight="1">
      <c r="A11" s="37">
        <v>2</v>
      </c>
      <c r="B11" s="44" t="s">
        <v>251</v>
      </c>
      <c r="C11" s="39" t="s">
        <v>252</v>
      </c>
      <c r="D11" s="40">
        <v>264</v>
      </c>
      <c r="E11" s="41">
        <v>10.72577108238672</v>
      </c>
      <c r="F11" s="45">
        <v>24.287028518859199</v>
      </c>
      <c r="G11" s="44" t="s">
        <v>251</v>
      </c>
      <c r="H11" s="39" t="s">
        <v>252</v>
      </c>
      <c r="I11" s="40">
        <v>153</v>
      </c>
      <c r="J11" s="41">
        <v>11.914342883107448</v>
      </c>
      <c r="K11" s="45">
        <v>20.481927710843401</v>
      </c>
      <c r="L11" s="44" t="s">
        <v>249</v>
      </c>
      <c r="M11" s="39" t="s">
        <v>250</v>
      </c>
      <c r="N11" s="40">
        <v>92</v>
      </c>
      <c r="O11" s="41">
        <v>7.8151877981133122</v>
      </c>
      <c r="P11" s="46">
        <v>27.0588235294118</v>
      </c>
    </row>
    <row r="12" spans="1:16" s="8" customFormat="1" ht="28.95" customHeight="1">
      <c r="A12" s="37">
        <v>3</v>
      </c>
      <c r="B12" s="44" t="s">
        <v>253</v>
      </c>
      <c r="C12" s="39" t="s">
        <v>254</v>
      </c>
      <c r="D12" s="40">
        <v>85</v>
      </c>
      <c r="E12" s="41">
        <v>3.4533732651623907</v>
      </c>
      <c r="F12" s="45">
        <v>7.8196872125115</v>
      </c>
      <c r="G12" s="44" t="s">
        <v>253</v>
      </c>
      <c r="H12" s="39" t="s">
        <v>254</v>
      </c>
      <c r="I12" s="40">
        <v>48</v>
      </c>
      <c r="J12" s="41">
        <v>3.7378330613670423</v>
      </c>
      <c r="K12" s="45">
        <v>6.4257028112450003</v>
      </c>
      <c r="L12" s="44" t="s">
        <v>253</v>
      </c>
      <c r="M12" s="39" t="s">
        <v>254</v>
      </c>
      <c r="N12" s="40">
        <v>37</v>
      </c>
      <c r="O12" s="41">
        <v>3.1430646579368755</v>
      </c>
      <c r="P12" s="46">
        <v>10.882352941176499</v>
      </c>
    </row>
    <row r="13" spans="1:16" s="8" customFormat="1" ht="28.95" customHeight="1">
      <c r="A13" s="37">
        <v>4</v>
      </c>
      <c r="B13" s="44" t="s">
        <v>255</v>
      </c>
      <c r="C13" s="39" t="s">
        <v>256</v>
      </c>
      <c r="D13" s="40">
        <v>44</v>
      </c>
      <c r="E13" s="41">
        <v>1.7876285137311199</v>
      </c>
      <c r="F13" s="45">
        <v>4.0478380864765002</v>
      </c>
      <c r="G13" s="44" t="s">
        <v>255</v>
      </c>
      <c r="H13" s="39" t="s">
        <v>256</v>
      </c>
      <c r="I13" s="40">
        <v>31</v>
      </c>
      <c r="J13" s="41">
        <v>2.4140171854662147</v>
      </c>
      <c r="K13" s="45">
        <v>4.1499330655957003</v>
      </c>
      <c r="L13" s="44" t="s">
        <v>255</v>
      </c>
      <c r="M13" s="39" t="s">
        <v>256</v>
      </c>
      <c r="N13" s="40">
        <v>13</v>
      </c>
      <c r="O13" s="41">
        <v>1.1043200149507941</v>
      </c>
      <c r="P13" s="46">
        <v>3.8235294117646998</v>
      </c>
    </row>
    <row r="14" spans="1:16" s="8" customFormat="1" ht="28.95" customHeight="1">
      <c r="A14" s="37">
        <v>5</v>
      </c>
      <c r="B14" s="44" t="s">
        <v>396</v>
      </c>
      <c r="C14" s="39" t="s">
        <v>397</v>
      </c>
      <c r="D14" s="40">
        <v>25</v>
      </c>
      <c r="E14" s="41">
        <v>1.0156980191654092</v>
      </c>
      <c r="F14" s="45">
        <v>2.2999080036798998</v>
      </c>
      <c r="G14" s="44" t="s">
        <v>396</v>
      </c>
      <c r="H14" s="39" t="s">
        <v>397</v>
      </c>
      <c r="I14" s="40">
        <v>17</v>
      </c>
      <c r="J14" s="41">
        <v>1.3238158759008276</v>
      </c>
      <c r="K14" s="45">
        <v>2.2757697456493</v>
      </c>
      <c r="L14" s="44" t="s">
        <v>396</v>
      </c>
      <c r="M14" s="39" t="s">
        <v>397</v>
      </c>
      <c r="N14" s="40">
        <v>8</v>
      </c>
      <c r="O14" s="41">
        <v>0.67958154766202705</v>
      </c>
      <c r="P14" s="46">
        <v>2.3529411764705999</v>
      </c>
    </row>
    <row r="15" spans="1:16" s="8" customFormat="1" ht="28.95" customHeight="1">
      <c r="A15" s="37">
        <v>6</v>
      </c>
      <c r="B15" s="44" t="s">
        <v>259</v>
      </c>
      <c r="C15" s="39" t="s">
        <v>260</v>
      </c>
      <c r="D15" s="40">
        <v>16</v>
      </c>
      <c r="E15" s="41">
        <v>0.65004673226586185</v>
      </c>
      <c r="F15" s="45">
        <v>1.4719411223551</v>
      </c>
      <c r="G15" s="44" t="s">
        <v>259</v>
      </c>
      <c r="H15" s="39" t="s">
        <v>260</v>
      </c>
      <c r="I15" s="40">
        <v>13</v>
      </c>
      <c r="J15" s="41">
        <v>1.0123297874535739</v>
      </c>
      <c r="K15" s="45">
        <v>1.7402945113788</v>
      </c>
      <c r="L15" s="44" t="s">
        <v>276</v>
      </c>
      <c r="M15" s="39" t="s">
        <v>277</v>
      </c>
      <c r="N15" s="40">
        <v>5</v>
      </c>
      <c r="O15" s="41">
        <v>0.42473846728876702</v>
      </c>
      <c r="P15" s="46">
        <v>1.4705882352941</v>
      </c>
    </row>
    <row r="16" spans="1:16" s="8" customFormat="1" ht="28.95" customHeight="1">
      <c r="A16" s="37">
        <v>7</v>
      </c>
      <c r="B16" s="44" t="s">
        <v>263</v>
      </c>
      <c r="C16" s="39" t="s">
        <v>264</v>
      </c>
      <c r="D16" s="40">
        <v>12</v>
      </c>
      <c r="E16" s="41">
        <v>0.48753504919939639</v>
      </c>
      <c r="F16" s="45">
        <v>1.1039558417663</v>
      </c>
      <c r="G16" s="44" t="s">
        <v>257</v>
      </c>
      <c r="H16" s="39" t="s">
        <v>258</v>
      </c>
      <c r="I16" s="40">
        <v>9</v>
      </c>
      <c r="J16" s="41">
        <v>0.70084369900632049</v>
      </c>
      <c r="K16" s="45">
        <v>1.2048192771084001</v>
      </c>
      <c r="L16" s="44" t="s">
        <v>278</v>
      </c>
      <c r="M16" s="39" t="s">
        <v>279</v>
      </c>
      <c r="N16" s="40">
        <v>4</v>
      </c>
      <c r="O16" s="41">
        <v>0.33979077383101364</v>
      </c>
      <c r="P16" s="46">
        <v>1.1764705882352999</v>
      </c>
    </row>
    <row r="17" spans="1:16" s="8" customFormat="1" ht="28.95" customHeight="1">
      <c r="A17" s="37">
        <v>8</v>
      </c>
      <c r="B17" s="44" t="s">
        <v>257</v>
      </c>
      <c r="C17" s="39" t="s">
        <v>258</v>
      </c>
      <c r="D17" s="40">
        <v>9</v>
      </c>
      <c r="E17" s="41">
        <v>0.36565128689954729</v>
      </c>
      <c r="F17" s="45">
        <v>0.82796688132469998</v>
      </c>
      <c r="G17" s="44" t="s">
        <v>263</v>
      </c>
      <c r="H17" s="39" t="s">
        <v>264</v>
      </c>
      <c r="I17" s="40">
        <v>9</v>
      </c>
      <c r="J17" s="41">
        <v>0.70084369900632049</v>
      </c>
      <c r="K17" s="47">
        <v>1.2048192771084001</v>
      </c>
      <c r="L17" s="48" t="s">
        <v>261</v>
      </c>
      <c r="M17" s="39" t="s">
        <v>262</v>
      </c>
      <c r="N17" s="40">
        <v>4</v>
      </c>
      <c r="O17" s="41">
        <v>0.33979077383101364</v>
      </c>
      <c r="P17" s="46">
        <v>1.1764705882352999</v>
      </c>
    </row>
    <row r="18" spans="1:16" s="8" customFormat="1" ht="28.95" customHeight="1">
      <c r="A18" s="37">
        <v>9</v>
      </c>
      <c r="B18" s="44" t="s">
        <v>261</v>
      </c>
      <c r="C18" s="39" t="s">
        <v>262</v>
      </c>
      <c r="D18" s="40">
        <v>9</v>
      </c>
      <c r="E18" s="41">
        <v>0.36565128689954729</v>
      </c>
      <c r="F18" s="45">
        <v>0.82796688132469998</v>
      </c>
      <c r="G18" s="44" t="s">
        <v>265</v>
      </c>
      <c r="H18" s="39" t="s">
        <v>266</v>
      </c>
      <c r="I18" s="40">
        <v>5</v>
      </c>
      <c r="J18" s="41">
        <v>0.38935761055906692</v>
      </c>
      <c r="K18" s="45">
        <v>0.66934404283799998</v>
      </c>
      <c r="L18" s="49" t="s">
        <v>274</v>
      </c>
      <c r="M18" s="39" t="s">
        <v>275</v>
      </c>
      <c r="N18" s="40">
        <v>3</v>
      </c>
      <c r="O18" s="41">
        <v>0.2548430803732602</v>
      </c>
      <c r="P18" s="46">
        <v>0.88235294117649998</v>
      </c>
    </row>
    <row r="19" spans="1:16" s="8" customFormat="1" ht="28.95" customHeight="1">
      <c r="A19" s="37">
        <v>10</v>
      </c>
      <c r="B19" s="44" t="s">
        <v>276</v>
      </c>
      <c r="C19" s="39" t="s">
        <v>277</v>
      </c>
      <c r="D19" s="40">
        <v>7</v>
      </c>
      <c r="E19" s="41">
        <v>0.2843954453663145</v>
      </c>
      <c r="F19" s="45">
        <v>0.64397424103040002</v>
      </c>
      <c r="G19" s="44" t="s">
        <v>261</v>
      </c>
      <c r="H19" s="39" t="s">
        <v>262</v>
      </c>
      <c r="I19" s="40">
        <v>5</v>
      </c>
      <c r="J19" s="41">
        <v>0.38935761055906692</v>
      </c>
      <c r="K19" s="45">
        <v>0.66934404283799998</v>
      </c>
      <c r="L19" s="44" t="s">
        <v>263</v>
      </c>
      <c r="M19" s="39" t="s">
        <v>264</v>
      </c>
      <c r="N19" s="40">
        <v>3</v>
      </c>
      <c r="O19" s="41">
        <v>0.2548430803732602</v>
      </c>
      <c r="P19" s="46">
        <v>0.88235294117649998</v>
      </c>
    </row>
    <row r="20" spans="1:16" s="8" customFormat="1" ht="28.95" customHeight="1">
      <c r="A20" s="37"/>
      <c r="B20" s="50"/>
      <c r="C20" s="51" t="s">
        <v>204</v>
      </c>
      <c r="D20" s="52">
        <v>180</v>
      </c>
      <c r="E20" s="41">
        <v>7.3130257379909454</v>
      </c>
      <c r="F20" s="53">
        <v>16.559337626494941</v>
      </c>
      <c r="G20" s="50"/>
      <c r="H20" s="51" t="s">
        <v>204</v>
      </c>
      <c r="I20" s="52">
        <v>113</v>
      </c>
      <c r="J20" s="54">
        <v>8.7994819986349118</v>
      </c>
      <c r="K20" s="53">
        <v>15.127175368139223</v>
      </c>
      <c r="L20" s="50"/>
      <c r="M20" s="51" t="s">
        <v>204</v>
      </c>
      <c r="N20" s="52">
        <v>60</v>
      </c>
      <c r="O20" s="54">
        <v>5.0968616074652031</v>
      </c>
      <c r="P20" s="47">
        <v>17.647058823529413</v>
      </c>
    </row>
    <row r="21" spans="1:16" s="8" customFormat="1" ht="28.95" customHeight="1">
      <c r="A21" s="55">
        <v>11</v>
      </c>
      <c r="B21" s="56" t="s">
        <v>265</v>
      </c>
      <c r="C21" s="57" t="s">
        <v>266</v>
      </c>
      <c r="D21" s="58">
        <v>6</v>
      </c>
      <c r="E21" s="59">
        <v>0.24376752459969819</v>
      </c>
      <c r="F21" s="45">
        <v>0.55197792088319997</v>
      </c>
      <c r="G21" s="56" t="s">
        <v>203</v>
      </c>
      <c r="H21" s="57" t="s">
        <v>202</v>
      </c>
      <c r="I21" s="58">
        <v>4</v>
      </c>
      <c r="J21" s="41">
        <v>0.31148608844725351</v>
      </c>
      <c r="K21" s="45">
        <v>0.5354752342704</v>
      </c>
      <c r="L21" s="56" t="s">
        <v>259</v>
      </c>
      <c r="M21" s="57" t="s">
        <v>260</v>
      </c>
      <c r="N21" s="58">
        <v>3</v>
      </c>
      <c r="O21" s="41">
        <v>0.2548430803732602</v>
      </c>
      <c r="P21" s="60">
        <v>0.88235294117649998</v>
      </c>
    </row>
    <row r="22" spans="1:16" s="8" customFormat="1" ht="28.95" customHeight="1">
      <c r="A22" s="37">
        <v>12</v>
      </c>
      <c r="B22" s="44" t="s">
        <v>274</v>
      </c>
      <c r="C22" s="39" t="s">
        <v>275</v>
      </c>
      <c r="D22" s="40">
        <v>5</v>
      </c>
      <c r="E22" s="41">
        <v>0.2031396038330818</v>
      </c>
      <c r="F22" s="47">
        <v>0.45998160073599997</v>
      </c>
      <c r="G22" s="48" t="s">
        <v>342</v>
      </c>
      <c r="H22" s="39" t="s">
        <v>343</v>
      </c>
      <c r="I22" s="40">
        <v>3</v>
      </c>
      <c r="J22" s="41">
        <v>0.23361456633544009</v>
      </c>
      <c r="K22" s="45">
        <v>0.40160642570279997</v>
      </c>
      <c r="L22" s="44" t="s">
        <v>284</v>
      </c>
      <c r="M22" s="39" t="s">
        <v>285</v>
      </c>
      <c r="N22" s="40">
        <v>1</v>
      </c>
      <c r="O22" s="41">
        <v>8.4947693457753409E-2</v>
      </c>
      <c r="P22" s="47">
        <v>0.2941176470588</v>
      </c>
    </row>
    <row r="23" spans="1:16" s="8" customFormat="1" ht="28.95" customHeight="1">
      <c r="A23" s="37">
        <v>13</v>
      </c>
      <c r="B23" s="44" t="s">
        <v>203</v>
      </c>
      <c r="C23" s="39" t="s">
        <v>202</v>
      </c>
      <c r="D23" s="40">
        <v>5</v>
      </c>
      <c r="E23" s="41">
        <v>0.2031396038330818</v>
      </c>
      <c r="F23" s="45">
        <v>0.45998160073599997</v>
      </c>
      <c r="G23" s="48" t="s">
        <v>269</v>
      </c>
      <c r="H23" s="39" t="s">
        <v>270</v>
      </c>
      <c r="I23" s="40">
        <v>3</v>
      </c>
      <c r="J23" s="41">
        <v>0.23361456633544009</v>
      </c>
      <c r="K23" s="45">
        <v>0.40160642570279997</v>
      </c>
      <c r="L23" s="61" t="s">
        <v>265</v>
      </c>
      <c r="M23" s="39" t="s">
        <v>266</v>
      </c>
      <c r="N23" s="40">
        <v>1</v>
      </c>
      <c r="O23" s="41">
        <v>8.4947693457753409E-2</v>
      </c>
      <c r="P23" s="47">
        <v>0.2941176470588</v>
      </c>
    </row>
    <row r="24" spans="1:16" s="8" customFormat="1" ht="28.95" customHeight="1">
      <c r="A24" s="37">
        <v>14</v>
      </c>
      <c r="B24" s="61" t="s">
        <v>278</v>
      </c>
      <c r="C24" s="39" t="s">
        <v>279</v>
      </c>
      <c r="D24" s="40">
        <v>4</v>
      </c>
      <c r="E24" s="41">
        <v>0.16251168306646552</v>
      </c>
      <c r="F24" s="45">
        <v>0.36798528058879998</v>
      </c>
      <c r="G24" s="61" t="s">
        <v>271</v>
      </c>
      <c r="H24" s="39" t="s">
        <v>272</v>
      </c>
      <c r="I24" s="40">
        <v>2</v>
      </c>
      <c r="J24" s="41">
        <v>0.15574304422362681</v>
      </c>
      <c r="K24" s="47">
        <v>0.2677376171352</v>
      </c>
      <c r="L24" s="48" t="s">
        <v>203</v>
      </c>
      <c r="M24" s="39" t="s">
        <v>202</v>
      </c>
      <c r="N24" s="40">
        <v>1</v>
      </c>
      <c r="O24" s="41">
        <v>8.4947693457753409E-2</v>
      </c>
      <c r="P24" s="47">
        <v>0.2941176470588</v>
      </c>
    </row>
    <row r="25" spans="1:16" s="68" customFormat="1" ht="28.95" customHeight="1">
      <c r="A25" s="62">
        <v>15</v>
      </c>
      <c r="B25" s="63" t="s">
        <v>269</v>
      </c>
      <c r="C25" s="64" t="s">
        <v>270</v>
      </c>
      <c r="D25" s="65">
        <v>4</v>
      </c>
      <c r="E25" s="54">
        <v>0.16251168306646552</v>
      </c>
      <c r="F25" s="53">
        <v>0.36798528058879998</v>
      </c>
      <c r="G25" s="63" t="s">
        <v>276</v>
      </c>
      <c r="H25" s="64" t="s">
        <v>277</v>
      </c>
      <c r="I25" s="66">
        <v>2</v>
      </c>
      <c r="J25" s="54">
        <v>0.15574304422362681</v>
      </c>
      <c r="K25" s="53">
        <v>0.2677376171352</v>
      </c>
      <c r="L25" s="63" t="s">
        <v>269</v>
      </c>
      <c r="M25" s="64" t="s">
        <v>270</v>
      </c>
      <c r="N25" s="66">
        <v>1</v>
      </c>
      <c r="O25" s="54">
        <v>8.4947693457753409E-2</v>
      </c>
      <c r="P25" s="67">
        <v>0.2941176470588</v>
      </c>
    </row>
    <row r="26" spans="1:16" s="69" customFormat="1" ht="14.25" customHeight="1">
      <c r="A26" s="19" t="s">
        <v>398</v>
      </c>
      <c r="B26" s="19"/>
      <c r="G26" s="70"/>
      <c r="L26" s="70"/>
    </row>
  </sheetData>
  <mergeCells count="2">
    <mergeCell ref="A1:P1"/>
    <mergeCell ref="H3:I3"/>
  </mergeCells>
  <phoneticPr fontId="2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showGridLines="0" showZeros="0" view="pageBreakPreview" zoomScaleNormal="90" zoomScaleSheetLayoutView="100" workbookViewId="0">
      <selection sqref="A1:IV65536"/>
    </sheetView>
  </sheetViews>
  <sheetFormatPr defaultColWidth="8.09765625" defaultRowHeight="16.2"/>
  <cols>
    <col min="1" max="1" width="2.69921875" style="392" customWidth="1"/>
    <col min="2" max="2" width="11.8984375" style="393" customWidth="1"/>
    <col min="3" max="3" width="17.8984375" style="394" customWidth="1"/>
    <col min="4" max="6" width="7.09765625" style="392" customWidth="1"/>
    <col min="7" max="7" width="11.8984375" style="395" customWidth="1"/>
    <col min="8" max="8" width="17.8984375" style="396" customWidth="1"/>
    <col min="9" max="11" width="7.09765625" style="392" customWidth="1"/>
    <col min="12" max="12" width="11.8984375" style="395" customWidth="1"/>
    <col min="13" max="13" width="17.8984375" style="396" customWidth="1"/>
    <col min="14" max="16" width="7.09765625" style="392" customWidth="1"/>
    <col min="17" max="16384" width="8.09765625" style="392"/>
  </cols>
  <sheetData>
    <row r="1" spans="1:16" s="388" customFormat="1" ht="24.6">
      <c r="A1" s="474" t="s">
        <v>391</v>
      </c>
      <c r="B1" s="474"/>
      <c r="C1" s="474"/>
      <c r="D1" s="474"/>
      <c r="E1" s="474"/>
      <c r="F1" s="474"/>
      <c r="G1" s="474"/>
      <c r="H1" s="474"/>
      <c r="I1" s="474"/>
      <c r="J1" s="474"/>
      <c r="K1" s="474"/>
      <c r="L1" s="474"/>
      <c r="M1" s="474"/>
      <c r="N1" s="474"/>
      <c r="O1" s="474"/>
      <c r="P1" s="474"/>
    </row>
    <row r="2" spans="1:16" s="388" customFormat="1" ht="6" customHeight="1">
      <c r="A2" s="384"/>
      <c r="B2" s="385"/>
      <c r="C2" s="386"/>
      <c r="D2" s="387"/>
      <c r="E2" s="387"/>
      <c r="F2" s="387"/>
      <c r="G2" s="385"/>
      <c r="H2" s="386"/>
      <c r="I2" s="387"/>
      <c r="J2" s="387"/>
      <c r="K2" s="387"/>
      <c r="L2" s="385"/>
      <c r="M2" s="386"/>
      <c r="N2" s="387"/>
      <c r="O2" s="387"/>
      <c r="P2" s="387"/>
    </row>
    <row r="3" spans="1:16" s="388" customFormat="1">
      <c r="A3" s="389" t="s">
        <v>230</v>
      </c>
      <c r="B3" s="385"/>
      <c r="C3" s="390"/>
      <c r="D3" s="387"/>
      <c r="E3" s="387"/>
      <c r="F3" s="387"/>
      <c r="G3" s="385"/>
      <c r="H3" s="386"/>
      <c r="I3" s="387"/>
      <c r="J3" s="387"/>
      <c r="K3" s="387"/>
      <c r="L3" s="385"/>
      <c r="M3" s="386"/>
      <c r="N3" s="387"/>
      <c r="O3" s="387"/>
      <c r="P3" s="451"/>
    </row>
    <row r="4" spans="1:16" ht="7.5" customHeight="1"/>
    <row r="5" spans="1:16" s="406" customFormat="1" ht="14.25" customHeight="1">
      <c r="A5" s="397" t="s">
        <v>0</v>
      </c>
      <c r="B5" s="398"/>
      <c r="C5" s="399" t="s">
        <v>1</v>
      </c>
      <c r="D5" s="398"/>
      <c r="E5" s="400"/>
      <c r="F5" s="401"/>
      <c r="G5" s="398"/>
      <c r="H5" s="399" t="s">
        <v>2</v>
      </c>
      <c r="I5" s="398"/>
      <c r="J5" s="402"/>
      <c r="K5" s="403"/>
      <c r="L5" s="404"/>
      <c r="M5" s="399" t="s">
        <v>3</v>
      </c>
      <c r="N5" s="398"/>
      <c r="O5" s="402"/>
      <c r="P5" s="405"/>
    </row>
    <row r="6" spans="1:16" s="406" customFormat="1" ht="14.25" customHeight="1">
      <c r="A6" s="407"/>
      <c r="B6" s="408" t="s">
        <v>124</v>
      </c>
      <c r="C6" s="409"/>
      <c r="D6" s="397" t="s">
        <v>5</v>
      </c>
      <c r="E6" s="410" t="s">
        <v>6</v>
      </c>
      <c r="F6" s="397" t="s">
        <v>5</v>
      </c>
      <c r="G6" s="408" t="s">
        <v>124</v>
      </c>
      <c r="H6" s="409"/>
      <c r="I6" s="397" t="s">
        <v>5</v>
      </c>
      <c r="J6" s="410" t="s">
        <v>6</v>
      </c>
      <c r="K6" s="397" t="s">
        <v>5</v>
      </c>
      <c r="L6" s="408" t="s">
        <v>124</v>
      </c>
      <c r="M6" s="409"/>
      <c r="N6" s="397" t="s">
        <v>5</v>
      </c>
      <c r="O6" s="410" t="s">
        <v>6</v>
      </c>
      <c r="P6" s="405" t="s">
        <v>5</v>
      </c>
    </row>
    <row r="7" spans="1:16" s="406" customFormat="1" ht="14.25" customHeight="1">
      <c r="A7" s="407"/>
      <c r="B7" s="411" t="s">
        <v>7</v>
      </c>
      <c r="C7" s="412" t="s">
        <v>8</v>
      </c>
      <c r="D7" s="413"/>
      <c r="E7" s="414" t="s">
        <v>9</v>
      </c>
      <c r="F7" s="413" t="s">
        <v>10</v>
      </c>
      <c r="G7" s="411" t="s">
        <v>7</v>
      </c>
      <c r="H7" s="412" t="s">
        <v>8</v>
      </c>
      <c r="I7" s="413"/>
      <c r="J7" s="414" t="s">
        <v>9</v>
      </c>
      <c r="K7" s="413" t="s">
        <v>10</v>
      </c>
      <c r="L7" s="411" t="s">
        <v>7</v>
      </c>
      <c r="M7" s="412" t="s">
        <v>8</v>
      </c>
      <c r="N7" s="413"/>
      <c r="O7" s="414" t="s">
        <v>9</v>
      </c>
      <c r="P7" s="415" t="s">
        <v>10</v>
      </c>
    </row>
    <row r="8" spans="1:16" s="406" customFormat="1" ht="14.25" customHeight="1">
      <c r="A8" s="416" t="s">
        <v>13</v>
      </c>
      <c r="B8" s="417" t="s">
        <v>14</v>
      </c>
      <c r="C8" s="418"/>
      <c r="D8" s="416" t="s">
        <v>15</v>
      </c>
      <c r="E8" s="419" t="s">
        <v>16</v>
      </c>
      <c r="F8" s="416" t="s">
        <v>17</v>
      </c>
      <c r="G8" s="417" t="s">
        <v>14</v>
      </c>
      <c r="H8" s="418"/>
      <c r="I8" s="416" t="s">
        <v>15</v>
      </c>
      <c r="J8" s="419" t="s">
        <v>16</v>
      </c>
      <c r="K8" s="416" t="s">
        <v>17</v>
      </c>
      <c r="L8" s="417" t="s">
        <v>14</v>
      </c>
      <c r="M8" s="418"/>
      <c r="N8" s="416" t="s">
        <v>15</v>
      </c>
      <c r="O8" s="419" t="s">
        <v>16</v>
      </c>
      <c r="P8" s="417" t="s">
        <v>17</v>
      </c>
    </row>
    <row r="9" spans="1:16" s="427" customFormat="1" ht="27.6" customHeight="1">
      <c r="A9" s="420"/>
      <c r="B9" s="421" t="s">
        <v>136</v>
      </c>
      <c r="C9" s="422" t="s">
        <v>19</v>
      </c>
      <c r="D9" s="423">
        <v>1226</v>
      </c>
      <c r="E9" s="424">
        <v>38.374871157999998</v>
      </c>
      <c r="F9" s="425">
        <v>100</v>
      </c>
      <c r="G9" s="421" t="s">
        <v>136</v>
      </c>
      <c r="H9" s="422" t="s">
        <v>19</v>
      </c>
      <c r="I9" s="423">
        <v>873</v>
      </c>
      <c r="J9" s="424">
        <v>52.563145769000002</v>
      </c>
      <c r="K9" s="425">
        <v>100</v>
      </c>
      <c r="L9" s="421" t="s">
        <v>136</v>
      </c>
      <c r="M9" s="422" t="s">
        <v>19</v>
      </c>
      <c r="N9" s="423">
        <v>353</v>
      </c>
      <c r="O9" s="424">
        <v>23.012641633000001</v>
      </c>
      <c r="P9" s="426">
        <v>100</v>
      </c>
    </row>
    <row r="10" spans="1:16" s="430" customFormat="1" ht="27.6" customHeight="1">
      <c r="A10" s="428">
        <v>1</v>
      </c>
      <c r="B10" s="429" t="s">
        <v>193</v>
      </c>
      <c r="C10" s="422" t="s">
        <v>21</v>
      </c>
      <c r="D10" s="423">
        <v>578</v>
      </c>
      <c r="E10" s="424">
        <v>18.091904999</v>
      </c>
      <c r="F10" s="425">
        <v>47.145187602</v>
      </c>
      <c r="G10" s="429" t="s">
        <v>193</v>
      </c>
      <c r="H10" s="422" t="s">
        <v>21</v>
      </c>
      <c r="I10" s="423">
        <v>450</v>
      </c>
      <c r="J10" s="424">
        <v>27.094405035000001</v>
      </c>
      <c r="K10" s="425">
        <v>51.546391753000002</v>
      </c>
      <c r="L10" s="429" t="s">
        <v>193</v>
      </c>
      <c r="M10" s="422" t="s">
        <v>21</v>
      </c>
      <c r="N10" s="423">
        <v>128</v>
      </c>
      <c r="O10" s="424">
        <v>8.3445272775999992</v>
      </c>
      <c r="P10" s="426">
        <v>36.260623228999997</v>
      </c>
    </row>
    <row r="11" spans="1:16" s="430" customFormat="1" ht="27.6" customHeight="1">
      <c r="A11" s="428">
        <v>2</v>
      </c>
      <c r="B11" s="429" t="s">
        <v>194</v>
      </c>
      <c r="C11" s="422" t="s">
        <v>127</v>
      </c>
      <c r="D11" s="423">
        <v>166</v>
      </c>
      <c r="E11" s="424">
        <v>5.1959450344000002</v>
      </c>
      <c r="F11" s="425">
        <v>13.539967374</v>
      </c>
      <c r="G11" s="429" t="s">
        <v>194</v>
      </c>
      <c r="H11" s="422" t="s">
        <v>127</v>
      </c>
      <c r="I11" s="423">
        <v>100</v>
      </c>
      <c r="J11" s="424">
        <v>6.0209788968</v>
      </c>
      <c r="K11" s="425">
        <v>11.454753723</v>
      </c>
      <c r="L11" s="429" t="s">
        <v>194</v>
      </c>
      <c r="M11" s="422" t="s">
        <v>127</v>
      </c>
      <c r="N11" s="423">
        <v>66</v>
      </c>
      <c r="O11" s="424">
        <v>4.3026468775</v>
      </c>
      <c r="P11" s="426">
        <v>18.696883852999999</v>
      </c>
    </row>
    <row r="12" spans="1:16" s="430" customFormat="1" ht="27.6" customHeight="1">
      <c r="A12" s="428">
        <v>3</v>
      </c>
      <c r="B12" s="429" t="s">
        <v>143</v>
      </c>
      <c r="C12" s="422" t="s">
        <v>23</v>
      </c>
      <c r="D12" s="423">
        <v>132</v>
      </c>
      <c r="E12" s="424">
        <v>4.1317153286000003</v>
      </c>
      <c r="F12" s="425">
        <v>10.766721044000001</v>
      </c>
      <c r="G12" s="429" t="s">
        <v>143</v>
      </c>
      <c r="H12" s="422" t="s">
        <v>23</v>
      </c>
      <c r="I12" s="423">
        <v>87</v>
      </c>
      <c r="J12" s="424">
        <v>5.2382516401999997</v>
      </c>
      <c r="K12" s="425">
        <v>9.9656357387999996</v>
      </c>
      <c r="L12" s="429" t="s">
        <v>143</v>
      </c>
      <c r="M12" s="422" t="s">
        <v>23</v>
      </c>
      <c r="N12" s="423">
        <v>45</v>
      </c>
      <c r="O12" s="424">
        <v>2.9336228709999999</v>
      </c>
      <c r="P12" s="426">
        <v>12.747875354</v>
      </c>
    </row>
    <row r="13" spans="1:16" s="430" customFormat="1" ht="27.6" customHeight="1">
      <c r="A13" s="428">
        <v>4</v>
      </c>
      <c r="B13" s="429" t="s">
        <v>158</v>
      </c>
      <c r="C13" s="422" t="s">
        <v>128</v>
      </c>
      <c r="D13" s="423">
        <v>52</v>
      </c>
      <c r="E13" s="424">
        <v>1.6276454325</v>
      </c>
      <c r="F13" s="425">
        <v>4.2414355627999996</v>
      </c>
      <c r="G13" s="429" t="s">
        <v>158</v>
      </c>
      <c r="H13" s="422" t="s">
        <v>128</v>
      </c>
      <c r="I13" s="423">
        <v>40</v>
      </c>
      <c r="J13" s="424">
        <v>2.4083915587</v>
      </c>
      <c r="K13" s="425">
        <v>4.5819014890999998</v>
      </c>
      <c r="L13" s="429" t="s">
        <v>158</v>
      </c>
      <c r="M13" s="422" t="s">
        <v>128</v>
      </c>
      <c r="N13" s="423">
        <v>12</v>
      </c>
      <c r="O13" s="424">
        <v>0.78229943229999999</v>
      </c>
      <c r="P13" s="426">
        <v>3.3994334278</v>
      </c>
    </row>
    <row r="14" spans="1:16" s="430" customFormat="1" ht="27.6" customHeight="1">
      <c r="A14" s="428">
        <v>5</v>
      </c>
      <c r="B14" s="429" t="s">
        <v>195</v>
      </c>
      <c r="C14" s="422" t="s">
        <v>131</v>
      </c>
      <c r="D14" s="423">
        <v>16</v>
      </c>
      <c r="E14" s="424">
        <v>0.50081397920000004</v>
      </c>
      <c r="F14" s="425">
        <v>1.3050570962000001</v>
      </c>
      <c r="G14" s="429" t="s">
        <v>188</v>
      </c>
      <c r="H14" s="422" t="s">
        <v>130</v>
      </c>
      <c r="I14" s="423">
        <v>13</v>
      </c>
      <c r="J14" s="424">
        <v>0.78272725659999998</v>
      </c>
      <c r="K14" s="425">
        <v>1.489117984</v>
      </c>
      <c r="L14" s="429" t="s">
        <v>159</v>
      </c>
      <c r="M14" s="422" t="s">
        <v>31</v>
      </c>
      <c r="N14" s="423">
        <v>5</v>
      </c>
      <c r="O14" s="424">
        <v>0.32595809679999999</v>
      </c>
      <c r="P14" s="426">
        <v>1.4164305949</v>
      </c>
    </row>
    <row r="15" spans="1:16" s="430" customFormat="1" ht="27.6" customHeight="1">
      <c r="A15" s="428">
        <v>6</v>
      </c>
      <c r="B15" s="429" t="s">
        <v>188</v>
      </c>
      <c r="C15" s="422" t="s">
        <v>130</v>
      </c>
      <c r="D15" s="423">
        <v>15</v>
      </c>
      <c r="E15" s="424">
        <v>0.46951310550000003</v>
      </c>
      <c r="F15" s="425">
        <v>1.2234910277</v>
      </c>
      <c r="G15" s="429" t="s">
        <v>195</v>
      </c>
      <c r="H15" s="422" t="s">
        <v>131</v>
      </c>
      <c r="I15" s="423">
        <v>12</v>
      </c>
      <c r="J15" s="424">
        <v>0.72251746760000002</v>
      </c>
      <c r="K15" s="425">
        <v>1.3745704466999999</v>
      </c>
      <c r="L15" s="429" t="s">
        <v>182</v>
      </c>
      <c r="M15" s="422" t="s">
        <v>129</v>
      </c>
      <c r="N15" s="423">
        <v>5</v>
      </c>
      <c r="O15" s="424">
        <v>0.32595809679999999</v>
      </c>
      <c r="P15" s="426">
        <v>1.4164305949</v>
      </c>
    </row>
    <row r="16" spans="1:16" s="430" customFormat="1" ht="27.6" customHeight="1">
      <c r="A16" s="428">
        <v>7</v>
      </c>
      <c r="B16" s="429" t="s">
        <v>166</v>
      </c>
      <c r="C16" s="422" t="s">
        <v>35</v>
      </c>
      <c r="D16" s="423">
        <v>14</v>
      </c>
      <c r="E16" s="424">
        <v>0.43821223180000002</v>
      </c>
      <c r="F16" s="425">
        <v>1.1419249592</v>
      </c>
      <c r="G16" s="429" t="s">
        <v>166</v>
      </c>
      <c r="H16" s="422" t="s">
        <v>35</v>
      </c>
      <c r="I16" s="423">
        <v>10</v>
      </c>
      <c r="J16" s="424">
        <v>0.6020978897</v>
      </c>
      <c r="K16" s="425">
        <v>1.1454753723</v>
      </c>
      <c r="L16" s="429" t="s">
        <v>166</v>
      </c>
      <c r="M16" s="422" t="s">
        <v>35</v>
      </c>
      <c r="N16" s="423">
        <v>4</v>
      </c>
      <c r="O16" s="424">
        <v>0.26076647739999997</v>
      </c>
      <c r="P16" s="426">
        <v>1.1331444759</v>
      </c>
    </row>
    <row r="17" spans="1:16" s="430" customFormat="1" ht="27.6" customHeight="1">
      <c r="A17" s="428">
        <v>8</v>
      </c>
      <c r="B17" s="429" t="s">
        <v>182</v>
      </c>
      <c r="C17" s="422" t="s">
        <v>129</v>
      </c>
      <c r="D17" s="423">
        <v>13</v>
      </c>
      <c r="E17" s="424">
        <v>0.40691135810000001</v>
      </c>
      <c r="F17" s="425">
        <v>1.0603588906999999</v>
      </c>
      <c r="G17" s="429" t="s">
        <v>182</v>
      </c>
      <c r="H17" s="422" t="s">
        <v>129</v>
      </c>
      <c r="I17" s="423">
        <v>8</v>
      </c>
      <c r="J17" s="424">
        <v>0.48167831169999997</v>
      </c>
      <c r="K17" s="425">
        <v>0.91638029779999997</v>
      </c>
      <c r="L17" s="429" t="s">
        <v>195</v>
      </c>
      <c r="M17" s="422" t="s">
        <v>131</v>
      </c>
      <c r="N17" s="423">
        <v>4</v>
      </c>
      <c r="O17" s="424">
        <v>0.26076647739999997</v>
      </c>
      <c r="P17" s="426">
        <v>1.1331444759</v>
      </c>
    </row>
    <row r="18" spans="1:16" s="430" customFormat="1" ht="27.6" customHeight="1">
      <c r="A18" s="428">
        <v>9</v>
      </c>
      <c r="B18" s="429" t="s">
        <v>159</v>
      </c>
      <c r="C18" s="422" t="s">
        <v>31</v>
      </c>
      <c r="D18" s="423">
        <v>9</v>
      </c>
      <c r="E18" s="424">
        <v>0.28170786330000003</v>
      </c>
      <c r="F18" s="425">
        <v>0.73409461659999997</v>
      </c>
      <c r="G18" s="429" t="s">
        <v>142</v>
      </c>
      <c r="H18" s="422" t="s">
        <v>134</v>
      </c>
      <c r="I18" s="423">
        <v>5</v>
      </c>
      <c r="J18" s="424">
        <v>0.3010489448</v>
      </c>
      <c r="K18" s="425">
        <v>0.57273768609999998</v>
      </c>
      <c r="L18" s="429" t="s">
        <v>139</v>
      </c>
      <c r="M18" s="422" t="s">
        <v>64</v>
      </c>
      <c r="N18" s="423">
        <v>3</v>
      </c>
      <c r="O18" s="424">
        <v>0.1955748581</v>
      </c>
      <c r="P18" s="426">
        <v>0.8498583569</v>
      </c>
    </row>
    <row r="19" spans="1:16" s="430" customFormat="1" ht="27.6" customHeight="1">
      <c r="A19" s="428">
        <v>10</v>
      </c>
      <c r="B19" s="429" t="s">
        <v>139</v>
      </c>
      <c r="C19" s="422" t="s">
        <v>64</v>
      </c>
      <c r="D19" s="423">
        <v>7</v>
      </c>
      <c r="E19" s="424">
        <v>0.21910611590000001</v>
      </c>
      <c r="F19" s="425">
        <v>0.57096247960000002</v>
      </c>
      <c r="G19" s="429" t="s">
        <v>139</v>
      </c>
      <c r="H19" s="422" t="s">
        <v>64</v>
      </c>
      <c r="I19" s="423">
        <v>4</v>
      </c>
      <c r="J19" s="424">
        <v>0.24083915589999999</v>
      </c>
      <c r="K19" s="425">
        <v>0.45819014889999998</v>
      </c>
      <c r="L19" s="429" t="s">
        <v>183</v>
      </c>
      <c r="M19" s="422" t="s">
        <v>133</v>
      </c>
      <c r="N19" s="423">
        <v>2</v>
      </c>
      <c r="O19" s="424">
        <v>0.13038323869999999</v>
      </c>
      <c r="P19" s="426">
        <v>0.56657223800000001</v>
      </c>
    </row>
    <row r="20" spans="1:16" s="430" customFormat="1" ht="27.6" customHeight="1">
      <c r="A20" s="428"/>
      <c r="B20" s="431"/>
      <c r="C20" s="432" t="s">
        <v>41</v>
      </c>
      <c r="D20" s="433">
        <v>224</v>
      </c>
      <c r="E20" s="424">
        <v>7.0113957091000003</v>
      </c>
      <c r="F20" s="425">
        <v>18.270799347000001</v>
      </c>
      <c r="G20" s="431"/>
      <c r="H20" s="432" t="s">
        <v>41</v>
      </c>
      <c r="I20" s="433">
        <v>144</v>
      </c>
      <c r="J20" s="424">
        <v>8.6702096113000007</v>
      </c>
      <c r="K20" s="425">
        <v>16.494845360999999</v>
      </c>
      <c r="L20" s="431"/>
      <c r="M20" s="432" t="s">
        <v>41</v>
      </c>
      <c r="N20" s="433">
        <v>79</v>
      </c>
      <c r="O20" s="424">
        <v>5.1501379291999996</v>
      </c>
      <c r="P20" s="426">
        <v>22.379603399000001</v>
      </c>
    </row>
    <row r="21" spans="1:16" s="430" customFormat="1" ht="27.6" customHeight="1">
      <c r="A21" s="434">
        <v>11</v>
      </c>
      <c r="B21" s="435" t="s">
        <v>142</v>
      </c>
      <c r="C21" s="436" t="s">
        <v>134</v>
      </c>
      <c r="D21" s="437">
        <v>5</v>
      </c>
      <c r="E21" s="438">
        <v>0.15650436849999999</v>
      </c>
      <c r="F21" s="439">
        <v>0.40783034260000001</v>
      </c>
      <c r="G21" s="435" t="s">
        <v>159</v>
      </c>
      <c r="H21" s="436" t="s">
        <v>31</v>
      </c>
      <c r="I21" s="437">
        <v>4</v>
      </c>
      <c r="J21" s="438">
        <v>0.24083915589999999</v>
      </c>
      <c r="K21" s="439">
        <v>0.45819014889999998</v>
      </c>
      <c r="L21" s="435" t="s">
        <v>188</v>
      </c>
      <c r="M21" s="436" t="s">
        <v>130</v>
      </c>
      <c r="N21" s="437">
        <v>2</v>
      </c>
      <c r="O21" s="438">
        <v>0.13038323869999999</v>
      </c>
      <c r="P21" s="438">
        <v>0.56657223800000001</v>
      </c>
    </row>
    <row r="22" spans="1:16" s="430" customFormat="1" ht="27.6" customHeight="1">
      <c r="A22" s="428">
        <v>12</v>
      </c>
      <c r="B22" s="429" t="s">
        <v>183</v>
      </c>
      <c r="C22" s="422" t="s">
        <v>133</v>
      </c>
      <c r="D22" s="423">
        <v>5</v>
      </c>
      <c r="E22" s="424">
        <v>0.15650436849999999</v>
      </c>
      <c r="F22" s="425">
        <v>0.40783034260000001</v>
      </c>
      <c r="G22" s="429" t="s">
        <v>207</v>
      </c>
      <c r="H22" s="422" t="s">
        <v>132</v>
      </c>
      <c r="I22" s="423">
        <v>4</v>
      </c>
      <c r="J22" s="424">
        <v>0.24083915589999999</v>
      </c>
      <c r="K22" s="425">
        <v>0.45819014889999998</v>
      </c>
      <c r="L22" s="429" t="s">
        <v>145</v>
      </c>
      <c r="M22" s="422" t="s">
        <v>206</v>
      </c>
      <c r="N22" s="423">
        <v>1</v>
      </c>
      <c r="O22" s="424">
        <v>6.5191619399999998E-2</v>
      </c>
      <c r="P22" s="426">
        <v>0.283286119</v>
      </c>
    </row>
    <row r="23" spans="1:16" s="430" customFormat="1" ht="27.6" customHeight="1">
      <c r="A23" s="428">
        <v>13</v>
      </c>
      <c r="B23" s="429" t="s">
        <v>145</v>
      </c>
      <c r="C23" s="422" t="s">
        <v>206</v>
      </c>
      <c r="D23" s="423">
        <v>4</v>
      </c>
      <c r="E23" s="424">
        <v>0.12520349480000001</v>
      </c>
      <c r="F23" s="425">
        <v>0.32626427409999997</v>
      </c>
      <c r="G23" s="429" t="s">
        <v>145</v>
      </c>
      <c r="H23" s="422" t="s">
        <v>206</v>
      </c>
      <c r="I23" s="423">
        <v>3</v>
      </c>
      <c r="J23" s="424">
        <v>0.1806293669</v>
      </c>
      <c r="K23" s="425">
        <v>0.34364261169999999</v>
      </c>
      <c r="L23" s="429" t="s">
        <v>165</v>
      </c>
      <c r="M23" s="422" t="s">
        <v>164</v>
      </c>
      <c r="N23" s="423">
        <v>1</v>
      </c>
      <c r="O23" s="424">
        <v>6.5191619399999998E-2</v>
      </c>
      <c r="P23" s="426">
        <v>0.283286119</v>
      </c>
    </row>
    <row r="24" spans="1:16" s="430" customFormat="1" ht="27.6" customHeight="1">
      <c r="A24" s="428">
        <v>14</v>
      </c>
      <c r="B24" s="429" t="s">
        <v>207</v>
      </c>
      <c r="C24" s="422" t="s">
        <v>132</v>
      </c>
      <c r="D24" s="423">
        <v>4</v>
      </c>
      <c r="E24" s="424">
        <v>0.12520349480000001</v>
      </c>
      <c r="F24" s="425">
        <v>0.32626427409999997</v>
      </c>
      <c r="G24" s="429" t="s">
        <v>163</v>
      </c>
      <c r="H24" s="422" t="s">
        <v>162</v>
      </c>
      <c r="I24" s="423">
        <v>3</v>
      </c>
      <c r="J24" s="424">
        <v>0.1806293669</v>
      </c>
      <c r="K24" s="425">
        <v>0.34364261169999999</v>
      </c>
      <c r="L24" s="429" t="s">
        <v>176</v>
      </c>
      <c r="M24" s="422" t="s">
        <v>175</v>
      </c>
      <c r="N24" s="423">
        <v>1</v>
      </c>
      <c r="O24" s="424">
        <v>6.5191619399999998E-2</v>
      </c>
      <c r="P24" s="426">
        <v>0.283286119</v>
      </c>
    </row>
    <row r="25" spans="1:16" s="447" customFormat="1" ht="27.6" customHeight="1">
      <c r="A25" s="440">
        <v>15</v>
      </c>
      <c r="B25" s="441" t="s">
        <v>163</v>
      </c>
      <c r="C25" s="442" t="s">
        <v>162</v>
      </c>
      <c r="D25" s="443">
        <v>3</v>
      </c>
      <c r="E25" s="444">
        <v>9.39026211E-2</v>
      </c>
      <c r="F25" s="445">
        <v>0.24469820549999999</v>
      </c>
      <c r="G25" s="441" t="s">
        <v>172</v>
      </c>
      <c r="H25" s="442" t="s">
        <v>171</v>
      </c>
      <c r="I25" s="446">
        <v>3</v>
      </c>
      <c r="J25" s="444">
        <v>0.1806293669</v>
      </c>
      <c r="K25" s="445">
        <v>0.34364261169999999</v>
      </c>
      <c r="L25" s="441" t="s">
        <v>185</v>
      </c>
      <c r="M25" s="442" t="s">
        <v>184</v>
      </c>
      <c r="N25" s="446">
        <v>1</v>
      </c>
      <c r="O25" s="444">
        <v>6.5191619399999998E-2</v>
      </c>
      <c r="P25" s="444">
        <v>0.283286119</v>
      </c>
    </row>
    <row r="26" spans="1:16" s="448" customFormat="1" ht="14.25" customHeight="1">
      <c r="A26" s="406" t="s">
        <v>231</v>
      </c>
      <c r="B26" s="406"/>
      <c r="G26" s="449"/>
      <c r="L26" s="449"/>
    </row>
    <row r="27" spans="1:16" s="450" customFormat="1">
      <c r="A27" s="392"/>
      <c r="B27" s="395"/>
      <c r="C27" s="396"/>
      <c r="D27" s="392"/>
      <c r="E27" s="392"/>
      <c r="F27" s="392"/>
      <c r="G27" s="395"/>
      <c r="H27" s="396"/>
      <c r="I27" s="392"/>
      <c r="J27" s="392"/>
      <c r="K27" s="392"/>
      <c r="L27" s="395"/>
      <c r="M27" s="396"/>
      <c r="N27" s="392"/>
      <c r="O27" s="392"/>
      <c r="P27" s="392"/>
    </row>
    <row r="28" spans="1:16" s="450" customFormat="1">
      <c r="A28" s="392"/>
      <c r="B28" s="395"/>
      <c r="C28" s="396"/>
      <c r="D28" s="392"/>
      <c r="E28" s="392"/>
      <c r="F28" s="392"/>
      <c r="G28" s="395"/>
      <c r="H28" s="396"/>
      <c r="I28" s="392"/>
      <c r="J28" s="392"/>
      <c r="K28" s="392"/>
      <c r="L28" s="395"/>
      <c r="M28" s="396"/>
      <c r="N28" s="392"/>
      <c r="O28" s="392"/>
      <c r="P28" s="392"/>
    </row>
    <row r="29" spans="1:16" s="450" customFormat="1">
      <c r="A29" s="392"/>
      <c r="B29" s="395"/>
      <c r="C29" s="392"/>
      <c r="D29" s="392"/>
      <c r="E29" s="392"/>
      <c r="F29" s="392"/>
      <c r="G29" s="395"/>
      <c r="H29" s="396"/>
      <c r="I29" s="392"/>
      <c r="J29" s="392"/>
      <c r="K29" s="392"/>
      <c r="L29" s="395"/>
      <c r="M29" s="396"/>
      <c r="N29" s="392"/>
      <c r="O29" s="392"/>
      <c r="P29" s="392"/>
    </row>
    <row r="30" spans="1:16" s="450" customFormat="1">
      <c r="A30" s="392"/>
      <c r="B30" s="395"/>
      <c r="C30" s="392"/>
      <c r="D30" s="392"/>
      <c r="E30" s="392"/>
      <c r="F30" s="392"/>
      <c r="G30" s="395"/>
      <c r="H30" s="396"/>
      <c r="I30" s="392"/>
      <c r="J30" s="392"/>
      <c r="K30" s="392"/>
      <c r="L30" s="395"/>
      <c r="M30" s="396"/>
      <c r="N30" s="392"/>
      <c r="O30" s="392"/>
      <c r="P30" s="392"/>
    </row>
    <row r="31" spans="1:16" s="450" customFormat="1">
      <c r="A31" s="392"/>
      <c r="B31" s="395"/>
      <c r="C31" s="396"/>
      <c r="D31" s="392"/>
      <c r="E31" s="392"/>
      <c r="F31" s="392"/>
      <c r="G31" s="395"/>
      <c r="H31" s="396"/>
      <c r="I31" s="392"/>
      <c r="J31" s="392"/>
      <c r="K31" s="392"/>
      <c r="L31" s="395"/>
      <c r="M31" s="396"/>
      <c r="N31" s="392"/>
      <c r="O31" s="392"/>
      <c r="P31" s="392"/>
    </row>
    <row r="32" spans="1:16" s="450" customFormat="1">
      <c r="A32" s="392"/>
      <c r="B32" s="395"/>
      <c r="C32" s="396"/>
      <c r="D32" s="392"/>
      <c r="E32" s="392"/>
      <c r="F32" s="392"/>
      <c r="G32" s="395"/>
      <c r="H32" s="396"/>
      <c r="I32" s="392"/>
      <c r="J32" s="392"/>
      <c r="K32" s="392"/>
      <c r="L32" s="395"/>
      <c r="M32" s="396"/>
      <c r="N32" s="392"/>
      <c r="O32" s="392"/>
      <c r="P32" s="392"/>
    </row>
    <row r="33" spans="1:16" s="450" customFormat="1">
      <c r="A33" s="392"/>
      <c r="B33" s="395"/>
      <c r="C33" s="396"/>
      <c r="D33" s="392"/>
      <c r="E33" s="392"/>
      <c r="F33" s="392"/>
      <c r="G33" s="395"/>
      <c r="H33" s="396"/>
      <c r="I33" s="392"/>
      <c r="J33" s="392"/>
      <c r="K33" s="392"/>
      <c r="L33" s="395"/>
      <c r="M33" s="396"/>
      <c r="N33" s="392"/>
      <c r="O33" s="392"/>
      <c r="P33" s="392"/>
    </row>
    <row r="34" spans="1:16" s="450" customFormat="1">
      <c r="A34" s="392"/>
      <c r="B34" s="395"/>
      <c r="C34" s="396"/>
      <c r="D34" s="392"/>
      <c r="E34" s="392"/>
      <c r="F34" s="392"/>
      <c r="G34" s="395"/>
      <c r="H34" s="396"/>
      <c r="I34" s="392"/>
      <c r="J34" s="392"/>
      <c r="K34" s="392"/>
      <c r="L34" s="395"/>
      <c r="M34" s="396"/>
      <c r="N34" s="392"/>
      <c r="O34" s="392"/>
      <c r="P34" s="392"/>
    </row>
    <row r="35" spans="1:16" s="450" customFormat="1">
      <c r="A35" s="392"/>
      <c r="B35" s="395"/>
      <c r="C35" s="396"/>
      <c r="D35" s="392"/>
      <c r="E35" s="392"/>
      <c r="F35" s="392"/>
      <c r="G35" s="395"/>
      <c r="H35" s="396"/>
      <c r="I35" s="392"/>
      <c r="J35" s="392"/>
      <c r="K35" s="392"/>
      <c r="L35" s="395"/>
      <c r="M35" s="396"/>
      <c r="N35" s="392"/>
      <c r="O35" s="392"/>
      <c r="P35" s="392"/>
    </row>
    <row r="36" spans="1:16" s="450" customFormat="1">
      <c r="A36" s="392"/>
      <c r="B36" s="395"/>
      <c r="C36" s="396"/>
      <c r="D36" s="392"/>
      <c r="E36" s="392"/>
      <c r="F36" s="392"/>
      <c r="G36" s="395"/>
      <c r="H36" s="396"/>
      <c r="I36" s="392"/>
      <c r="J36" s="392"/>
      <c r="K36" s="392"/>
      <c r="L36" s="395"/>
      <c r="M36" s="396"/>
      <c r="N36" s="392"/>
      <c r="O36" s="392"/>
      <c r="P36" s="392"/>
    </row>
    <row r="37" spans="1:16" s="450" customFormat="1">
      <c r="A37" s="392"/>
      <c r="B37" s="395"/>
      <c r="C37" s="396"/>
      <c r="D37" s="392"/>
      <c r="E37" s="392"/>
      <c r="F37" s="392"/>
      <c r="G37" s="395"/>
      <c r="H37" s="396"/>
      <c r="I37" s="392"/>
      <c r="J37" s="392"/>
      <c r="K37" s="392"/>
      <c r="L37" s="395"/>
      <c r="M37" s="396"/>
      <c r="N37" s="392"/>
      <c r="O37" s="392"/>
      <c r="P37" s="392"/>
    </row>
    <row r="38" spans="1:16" s="450" customFormat="1">
      <c r="A38" s="392"/>
      <c r="B38" s="395"/>
      <c r="C38" s="396"/>
      <c r="D38" s="392"/>
      <c r="E38" s="392"/>
      <c r="F38" s="392"/>
      <c r="G38" s="395"/>
      <c r="H38" s="396"/>
      <c r="I38" s="392"/>
      <c r="J38" s="392"/>
      <c r="K38" s="392"/>
      <c r="L38" s="395"/>
      <c r="M38" s="396"/>
      <c r="N38" s="392"/>
      <c r="O38" s="392"/>
      <c r="P38" s="392"/>
    </row>
    <row r="39" spans="1:16" s="450" customFormat="1">
      <c r="A39" s="392"/>
      <c r="B39" s="395"/>
      <c r="C39" s="396"/>
      <c r="D39" s="392"/>
      <c r="E39" s="392"/>
      <c r="F39" s="392"/>
      <c r="G39" s="395"/>
      <c r="H39" s="396"/>
      <c r="I39" s="392"/>
      <c r="J39" s="392"/>
      <c r="K39" s="392"/>
      <c r="L39" s="395"/>
      <c r="M39" s="396"/>
      <c r="N39" s="392"/>
      <c r="O39" s="392"/>
      <c r="P39" s="392"/>
    </row>
    <row r="40" spans="1:16" s="450" customFormat="1">
      <c r="A40" s="392"/>
      <c r="B40" s="395"/>
      <c r="C40" s="396"/>
      <c r="D40" s="392"/>
      <c r="E40" s="392"/>
      <c r="F40" s="392"/>
      <c r="G40" s="395"/>
      <c r="H40" s="396"/>
      <c r="I40" s="392"/>
      <c r="J40" s="392"/>
      <c r="K40" s="392"/>
      <c r="L40" s="395"/>
      <c r="M40" s="396"/>
      <c r="N40" s="392"/>
      <c r="O40" s="392"/>
      <c r="P40" s="392"/>
    </row>
    <row r="41" spans="1:16" s="450" customFormat="1">
      <c r="A41" s="392"/>
      <c r="B41" s="395"/>
      <c r="C41" s="396"/>
      <c r="D41" s="392"/>
      <c r="E41" s="392"/>
      <c r="F41" s="392"/>
      <c r="G41" s="395"/>
      <c r="H41" s="396"/>
      <c r="I41" s="392"/>
      <c r="J41" s="392"/>
      <c r="K41" s="392"/>
      <c r="L41" s="395"/>
      <c r="M41" s="396"/>
      <c r="N41" s="392"/>
      <c r="O41" s="392"/>
      <c r="P41" s="392"/>
    </row>
    <row r="42" spans="1:16" s="450" customFormat="1">
      <c r="A42" s="392"/>
      <c r="B42" s="395"/>
      <c r="C42" s="396"/>
      <c r="D42" s="392"/>
      <c r="E42" s="392"/>
      <c r="F42" s="392"/>
      <c r="G42" s="395"/>
      <c r="H42" s="396"/>
      <c r="I42" s="392"/>
      <c r="J42" s="392"/>
      <c r="K42" s="392"/>
      <c r="L42" s="395"/>
      <c r="M42" s="396"/>
      <c r="N42" s="392"/>
      <c r="O42" s="392"/>
      <c r="P42" s="392"/>
    </row>
    <row r="43" spans="1:16" s="450" customFormat="1">
      <c r="A43" s="392"/>
      <c r="B43" s="395"/>
      <c r="C43" s="396"/>
      <c r="D43" s="392"/>
      <c r="E43" s="392"/>
      <c r="F43" s="392"/>
      <c r="G43" s="395"/>
      <c r="H43" s="396"/>
      <c r="I43" s="392"/>
      <c r="J43" s="392"/>
      <c r="K43" s="392"/>
      <c r="L43" s="395"/>
      <c r="M43" s="396"/>
      <c r="N43" s="392"/>
      <c r="O43" s="392"/>
      <c r="P43" s="392"/>
    </row>
    <row r="44" spans="1:16" s="450" customFormat="1">
      <c r="A44" s="392"/>
      <c r="B44" s="395"/>
      <c r="C44" s="396"/>
      <c r="D44" s="392"/>
      <c r="E44" s="392"/>
      <c r="F44" s="392"/>
      <c r="G44" s="395"/>
      <c r="H44" s="396"/>
      <c r="I44" s="392"/>
      <c r="J44" s="392"/>
      <c r="K44" s="392"/>
      <c r="L44" s="395"/>
      <c r="M44" s="396"/>
      <c r="N44" s="392"/>
      <c r="O44" s="392"/>
      <c r="P44" s="392"/>
    </row>
    <row r="45" spans="1:16" s="450" customFormat="1">
      <c r="A45" s="392"/>
      <c r="B45" s="395"/>
      <c r="C45" s="396"/>
      <c r="D45" s="392"/>
      <c r="E45" s="392"/>
      <c r="F45" s="392"/>
      <c r="G45" s="395"/>
      <c r="H45" s="396"/>
      <c r="I45" s="392"/>
      <c r="J45" s="392"/>
      <c r="K45" s="392"/>
      <c r="L45" s="395"/>
      <c r="M45" s="396"/>
      <c r="N45" s="392"/>
      <c r="O45" s="392"/>
      <c r="P45" s="392"/>
    </row>
    <row r="46" spans="1:16" s="450" customFormat="1">
      <c r="A46" s="392"/>
      <c r="B46" s="395"/>
      <c r="C46" s="396"/>
      <c r="D46" s="392"/>
      <c r="E46" s="392"/>
      <c r="F46" s="392"/>
      <c r="G46" s="395"/>
      <c r="H46" s="396"/>
      <c r="I46" s="392"/>
      <c r="J46" s="392"/>
      <c r="K46" s="392"/>
      <c r="L46" s="395"/>
      <c r="M46" s="396"/>
      <c r="N46" s="392"/>
      <c r="O46" s="392"/>
      <c r="P46" s="392"/>
    </row>
    <row r="47" spans="1:16" s="450" customFormat="1">
      <c r="A47" s="392"/>
      <c r="B47" s="395"/>
      <c r="C47" s="396"/>
      <c r="D47" s="392"/>
      <c r="E47" s="392"/>
      <c r="F47" s="392"/>
      <c r="G47" s="395"/>
      <c r="H47" s="396"/>
      <c r="I47" s="392"/>
      <c r="J47" s="392"/>
      <c r="K47" s="392"/>
      <c r="L47" s="395"/>
      <c r="M47" s="396"/>
      <c r="N47" s="392"/>
      <c r="O47" s="392"/>
      <c r="P47" s="392"/>
    </row>
    <row r="48" spans="1:16" s="450" customFormat="1">
      <c r="A48" s="392"/>
      <c r="B48" s="395"/>
      <c r="C48" s="396"/>
      <c r="D48" s="392"/>
      <c r="E48" s="392"/>
      <c r="F48" s="392"/>
      <c r="G48" s="395"/>
      <c r="H48" s="396"/>
      <c r="I48" s="392"/>
      <c r="J48" s="392"/>
      <c r="K48" s="392"/>
      <c r="L48" s="395"/>
      <c r="M48" s="396"/>
      <c r="N48" s="392"/>
      <c r="O48" s="392"/>
      <c r="P48" s="392"/>
    </row>
    <row r="49" spans="1:16" s="450" customFormat="1">
      <c r="A49" s="392"/>
      <c r="B49" s="395"/>
      <c r="C49" s="396"/>
      <c r="D49" s="392"/>
      <c r="E49" s="392"/>
      <c r="F49" s="392"/>
      <c r="G49" s="395"/>
      <c r="H49" s="396"/>
      <c r="I49" s="392"/>
      <c r="J49" s="392"/>
      <c r="K49" s="392"/>
      <c r="L49" s="395"/>
      <c r="M49" s="396"/>
      <c r="N49" s="392"/>
      <c r="O49" s="392"/>
      <c r="P49" s="392"/>
    </row>
    <row r="50" spans="1:16" s="450" customFormat="1">
      <c r="A50" s="392"/>
      <c r="B50" s="395"/>
      <c r="C50" s="396"/>
      <c r="D50" s="392"/>
      <c r="E50" s="392"/>
      <c r="F50" s="392"/>
      <c r="G50" s="395"/>
      <c r="H50" s="396"/>
      <c r="I50" s="392"/>
      <c r="J50" s="392"/>
      <c r="K50" s="392"/>
      <c r="L50" s="395"/>
      <c r="M50" s="396"/>
      <c r="N50" s="392"/>
      <c r="O50" s="392"/>
      <c r="P50" s="392"/>
    </row>
    <row r="51" spans="1:16" s="450" customFormat="1">
      <c r="A51" s="392"/>
      <c r="B51" s="395"/>
      <c r="C51" s="396"/>
      <c r="D51" s="392"/>
      <c r="E51" s="392"/>
      <c r="F51" s="392"/>
      <c r="G51" s="395"/>
      <c r="H51" s="396"/>
      <c r="I51" s="392"/>
      <c r="J51" s="392"/>
      <c r="K51" s="392"/>
      <c r="L51" s="395"/>
      <c r="M51" s="396"/>
      <c r="N51" s="392"/>
      <c r="O51" s="392"/>
      <c r="P51" s="392"/>
    </row>
    <row r="52" spans="1:16" s="450" customFormat="1">
      <c r="A52" s="392"/>
      <c r="B52" s="395"/>
      <c r="C52" s="396"/>
      <c r="D52" s="392"/>
      <c r="E52" s="392"/>
      <c r="F52" s="392"/>
      <c r="G52" s="395"/>
      <c r="H52" s="396"/>
      <c r="I52" s="392"/>
      <c r="J52" s="392"/>
      <c r="K52" s="392"/>
      <c r="L52" s="395"/>
      <c r="M52" s="396"/>
      <c r="N52" s="392"/>
      <c r="O52" s="392"/>
      <c r="P52" s="392"/>
    </row>
    <row r="53" spans="1:16" s="450" customFormat="1">
      <c r="A53" s="392"/>
      <c r="B53" s="395"/>
      <c r="C53" s="396"/>
      <c r="D53" s="392"/>
      <c r="E53" s="392"/>
      <c r="F53" s="392"/>
      <c r="G53" s="395"/>
      <c r="H53" s="396"/>
      <c r="I53" s="392"/>
      <c r="J53" s="392"/>
      <c r="K53" s="392"/>
      <c r="L53" s="395"/>
      <c r="M53" s="396"/>
      <c r="N53" s="392"/>
      <c r="O53" s="392"/>
      <c r="P53" s="392"/>
    </row>
    <row r="54" spans="1:16" s="450" customFormat="1">
      <c r="A54" s="392"/>
      <c r="B54" s="395"/>
      <c r="C54" s="396"/>
      <c r="D54" s="392"/>
      <c r="E54" s="392"/>
      <c r="F54" s="392"/>
      <c r="G54" s="395"/>
      <c r="H54" s="396"/>
      <c r="I54" s="392"/>
      <c r="J54" s="392"/>
      <c r="K54" s="392"/>
      <c r="L54" s="395"/>
      <c r="M54" s="396"/>
      <c r="N54" s="392"/>
      <c r="O54" s="392"/>
      <c r="P54" s="392"/>
    </row>
    <row r="55" spans="1:16" s="450" customFormat="1">
      <c r="A55" s="392"/>
      <c r="B55" s="395"/>
      <c r="C55" s="396"/>
      <c r="D55" s="392"/>
      <c r="E55" s="392"/>
      <c r="F55" s="392"/>
      <c r="G55" s="395"/>
      <c r="H55" s="396"/>
      <c r="I55" s="392"/>
      <c r="J55" s="392"/>
      <c r="K55" s="392"/>
      <c r="L55" s="395"/>
      <c r="M55" s="396"/>
      <c r="N55" s="392"/>
      <c r="O55" s="392"/>
      <c r="P55" s="392"/>
    </row>
    <row r="56" spans="1:16" s="450" customFormat="1">
      <c r="A56" s="392"/>
      <c r="B56" s="395"/>
      <c r="C56" s="396"/>
      <c r="D56" s="392"/>
      <c r="E56" s="392"/>
      <c r="F56" s="392"/>
      <c r="G56" s="395"/>
      <c r="H56" s="396"/>
      <c r="I56" s="392"/>
      <c r="J56" s="392"/>
      <c r="K56" s="392"/>
      <c r="L56" s="395"/>
      <c r="M56" s="396"/>
      <c r="N56" s="392"/>
      <c r="O56" s="392"/>
      <c r="P56" s="392"/>
    </row>
    <row r="57" spans="1:16" s="450" customFormat="1">
      <c r="A57" s="392"/>
      <c r="B57" s="395"/>
      <c r="C57" s="396"/>
      <c r="D57" s="392"/>
      <c r="E57" s="392"/>
      <c r="F57" s="392"/>
      <c r="G57" s="395"/>
      <c r="H57" s="396"/>
      <c r="I57" s="392"/>
      <c r="J57" s="392"/>
      <c r="K57" s="392"/>
      <c r="L57" s="395"/>
      <c r="M57" s="396"/>
      <c r="N57" s="392"/>
      <c r="O57" s="392"/>
      <c r="P57" s="392"/>
    </row>
    <row r="58" spans="1:16" s="450" customFormat="1">
      <c r="A58" s="392"/>
      <c r="B58" s="395"/>
      <c r="C58" s="396"/>
      <c r="D58" s="392"/>
      <c r="E58" s="392"/>
      <c r="F58" s="392"/>
      <c r="G58" s="395"/>
      <c r="H58" s="396"/>
      <c r="I58" s="392"/>
      <c r="J58" s="392"/>
      <c r="K58" s="392"/>
      <c r="L58" s="395"/>
      <c r="M58" s="396"/>
      <c r="N58" s="392"/>
      <c r="O58" s="392"/>
      <c r="P58" s="392"/>
    </row>
    <row r="59" spans="1:16" s="450" customFormat="1">
      <c r="A59" s="392"/>
      <c r="B59" s="395"/>
      <c r="C59" s="396"/>
      <c r="D59" s="392"/>
      <c r="E59" s="392"/>
      <c r="F59" s="392"/>
      <c r="G59" s="395"/>
      <c r="H59" s="396"/>
      <c r="I59" s="392"/>
      <c r="J59" s="392"/>
      <c r="K59" s="392"/>
      <c r="L59" s="395"/>
      <c r="M59" s="396"/>
      <c r="N59" s="392"/>
      <c r="O59" s="392"/>
      <c r="P59" s="392"/>
    </row>
    <row r="60" spans="1:16" s="450" customFormat="1">
      <c r="A60" s="392"/>
      <c r="B60" s="395"/>
      <c r="C60" s="396"/>
      <c r="D60" s="392"/>
      <c r="E60" s="392"/>
      <c r="F60" s="392"/>
      <c r="G60" s="395"/>
      <c r="H60" s="396"/>
      <c r="I60" s="392"/>
      <c r="J60" s="392"/>
      <c r="K60" s="392"/>
      <c r="L60" s="395"/>
      <c r="M60" s="396"/>
      <c r="N60" s="392"/>
      <c r="O60" s="392"/>
      <c r="P60" s="392"/>
    </row>
    <row r="61" spans="1:16" s="450" customFormat="1">
      <c r="A61" s="392"/>
      <c r="B61" s="395"/>
      <c r="C61" s="396"/>
      <c r="D61" s="392"/>
      <c r="E61" s="392"/>
      <c r="F61" s="392"/>
      <c r="G61" s="395"/>
      <c r="H61" s="396"/>
      <c r="I61" s="392"/>
      <c r="J61" s="392"/>
      <c r="K61" s="392"/>
      <c r="L61" s="395"/>
      <c r="M61" s="396"/>
      <c r="N61" s="392"/>
      <c r="O61" s="392"/>
      <c r="P61" s="392"/>
    </row>
    <row r="62" spans="1:16" s="450" customFormat="1">
      <c r="A62" s="392"/>
      <c r="B62" s="395"/>
      <c r="C62" s="396"/>
      <c r="D62" s="392"/>
      <c r="E62" s="392"/>
      <c r="F62" s="392"/>
      <c r="G62" s="395"/>
      <c r="H62" s="396"/>
      <c r="I62" s="392"/>
      <c r="J62" s="392"/>
      <c r="K62" s="392"/>
      <c r="L62" s="395"/>
      <c r="M62" s="396"/>
      <c r="N62" s="392"/>
      <c r="O62" s="392"/>
      <c r="P62" s="392"/>
    </row>
    <row r="63" spans="1:16" s="450" customFormat="1">
      <c r="A63" s="392"/>
      <c r="B63" s="395"/>
      <c r="C63" s="396"/>
      <c r="D63" s="392"/>
      <c r="E63" s="392"/>
      <c r="F63" s="392"/>
      <c r="G63" s="395"/>
      <c r="H63" s="396"/>
      <c r="I63" s="392"/>
      <c r="J63" s="392"/>
      <c r="K63" s="392"/>
      <c r="L63" s="395"/>
      <c r="M63" s="396"/>
      <c r="N63" s="392"/>
      <c r="O63" s="392"/>
      <c r="P63" s="392"/>
    </row>
    <row r="64" spans="1:16" s="450" customFormat="1">
      <c r="A64" s="392"/>
      <c r="B64" s="395"/>
      <c r="C64" s="396"/>
      <c r="D64" s="392"/>
      <c r="E64" s="392"/>
      <c r="F64" s="392"/>
      <c r="G64" s="395"/>
      <c r="H64" s="396"/>
      <c r="I64" s="392"/>
      <c r="J64" s="392"/>
      <c r="K64" s="392"/>
      <c r="L64" s="395"/>
      <c r="M64" s="396"/>
      <c r="N64" s="392"/>
      <c r="O64" s="392"/>
      <c r="P64" s="392"/>
    </row>
    <row r="65" spans="1:16" s="450" customFormat="1">
      <c r="A65" s="392"/>
      <c r="B65" s="395"/>
      <c r="C65" s="396"/>
      <c r="D65" s="392"/>
      <c r="E65" s="392"/>
      <c r="F65" s="392"/>
      <c r="G65" s="395"/>
      <c r="H65" s="396"/>
      <c r="I65" s="392"/>
      <c r="J65" s="392"/>
      <c r="K65" s="392"/>
      <c r="L65" s="395"/>
      <c r="M65" s="396"/>
      <c r="N65" s="392"/>
      <c r="O65" s="392"/>
      <c r="P65" s="392"/>
    </row>
    <row r="66" spans="1:16" s="450" customFormat="1">
      <c r="A66" s="392"/>
      <c r="B66" s="395"/>
      <c r="C66" s="396"/>
      <c r="D66" s="392"/>
      <c r="E66" s="392"/>
      <c r="F66" s="392"/>
      <c r="G66" s="395"/>
      <c r="H66" s="396"/>
      <c r="I66" s="392"/>
      <c r="J66" s="392"/>
      <c r="K66" s="392"/>
      <c r="L66" s="395"/>
      <c r="M66" s="396"/>
      <c r="N66" s="392"/>
      <c r="O66" s="392"/>
      <c r="P66" s="392"/>
    </row>
    <row r="67" spans="1:16" s="450" customFormat="1">
      <c r="A67" s="392"/>
      <c r="B67" s="395"/>
      <c r="C67" s="396"/>
      <c r="D67" s="392"/>
      <c r="E67" s="392"/>
      <c r="F67" s="392"/>
      <c r="G67" s="395"/>
      <c r="H67" s="396"/>
      <c r="I67" s="392"/>
      <c r="J67" s="392"/>
      <c r="K67" s="392"/>
      <c r="L67" s="395"/>
      <c r="M67" s="396"/>
      <c r="N67" s="392"/>
      <c r="O67" s="392"/>
      <c r="P67" s="392"/>
    </row>
    <row r="68" spans="1:16" s="450" customFormat="1">
      <c r="A68" s="392"/>
      <c r="B68" s="395"/>
      <c r="C68" s="396"/>
      <c r="D68" s="392"/>
      <c r="E68" s="392"/>
      <c r="F68" s="392"/>
      <c r="G68" s="395"/>
      <c r="H68" s="396"/>
      <c r="I68" s="392"/>
      <c r="J68" s="392"/>
      <c r="K68" s="392"/>
      <c r="L68" s="395"/>
      <c r="M68" s="396"/>
      <c r="N68" s="392"/>
      <c r="O68" s="392"/>
      <c r="P68" s="392"/>
    </row>
    <row r="69" spans="1:16" s="450" customFormat="1">
      <c r="A69" s="392"/>
      <c r="B69" s="395"/>
      <c r="C69" s="396"/>
      <c r="D69" s="392"/>
      <c r="E69" s="392"/>
      <c r="F69" s="392"/>
      <c r="G69" s="395"/>
      <c r="H69" s="396"/>
      <c r="I69" s="392"/>
      <c r="J69" s="392"/>
      <c r="K69" s="392"/>
      <c r="L69" s="395"/>
      <c r="M69" s="396"/>
      <c r="N69" s="392"/>
      <c r="O69" s="392"/>
      <c r="P69" s="392"/>
    </row>
    <row r="70" spans="1:16" s="450" customFormat="1">
      <c r="A70" s="392"/>
      <c r="B70" s="395"/>
      <c r="C70" s="396"/>
      <c r="D70" s="392"/>
      <c r="E70" s="392"/>
      <c r="F70" s="392"/>
      <c r="G70" s="395"/>
      <c r="H70" s="396"/>
      <c r="I70" s="392"/>
      <c r="J70" s="392"/>
      <c r="K70" s="392"/>
      <c r="L70" s="395"/>
      <c r="M70" s="396"/>
      <c r="N70" s="392"/>
      <c r="O70" s="392"/>
      <c r="P70" s="392"/>
    </row>
    <row r="71" spans="1:16" s="450" customFormat="1">
      <c r="A71" s="392"/>
      <c r="B71" s="395"/>
      <c r="C71" s="396"/>
      <c r="D71" s="392"/>
      <c r="E71" s="392"/>
      <c r="F71" s="392"/>
      <c r="G71" s="395"/>
      <c r="H71" s="396"/>
      <c r="I71" s="392"/>
      <c r="J71" s="392"/>
      <c r="K71" s="392"/>
      <c r="L71" s="395"/>
      <c r="M71" s="396"/>
      <c r="N71" s="392"/>
      <c r="O71" s="392"/>
      <c r="P71" s="392"/>
    </row>
    <row r="72" spans="1:16" s="450" customFormat="1">
      <c r="A72" s="392"/>
      <c r="B72" s="395"/>
      <c r="C72" s="396"/>
      <c r="D72" s="392"/>
      <c r="E72" s="392"/>
      <c r="F72" s="392"/>
      <c r="G72" s="395"/>
      <c r="H72" s="396"/>
      <c r="I72" s="392"/>
      <c r="J72" s="392"/>
      <c r="K72" s="392"/>
      <c r="L72" s="395"/>
      <c r="M72" s="396"/>
      <c r="N72" s="392"/>
      <c r="O72" s="392"/>
      <c r="P72" s="392"/>
    </row>
    <row r="73" spans="1:16" s="450" customFormat="1">
      <c r="A73" s="392"/>
      <c r="B73" s="395"/>
      <c r="C73" s="396"/>
      <c r="D73" s="392"/>
      <c r="E73" s="392"/>
      <c r="F73" s="392"/>
      <c r="G73" s="395"/>
      <c r="H73" s="396"/>
      <c r="I73" s="392"/>
      <c r="J73" s="392"/>
      <c r="K73" s="392"/>
      <c r="L73" s="395"/>
      <c r="M73" s="396"/>
      <c r="N73" s="392"/>
      <c r="O73" s="392"/>
      <c r="P73" s="392"/>
    </row>
    <row r="74" spans="1:16" s="450" customFormat="1">
      <c r="A74" s="392"/>
      <c r="B74" s="395"/>
      <c r="C74" s="396"/>
      <c r="D74" s="392"/>
      <c r="E74" s="392"/>
      <c r="F74" s="392"/>
      <c r="G74" s="395"/>
      <c r="H74" s="396"/>
      <c r="I74" s="392"/>
      <c r="J74" s="392"/>
      <c r="K74" s="392"/>
      <c r="L74" s="395"/>
      <c r="M74" s="396"/>
      <c r="N74" s="392"/>
      <c r="O74" s="392"/>
      <c r="P74" s="392"/>
    </row>
    <row r="75" spans="1:16" s="450" customFormat="1">
      <c r="A75" s="392"/>
      <c r="B75" s="395"/>
      <c r="C75" s="396"/>
      <c r="D75" s="392"/>
      <c r="E75" s="392"/>
      <c r="F75" s="392"/>
      <c r="G75" s="395"/>
      <c r="H75" s="396"/>
      <c r="I75" s="392"/>
      <c r="J75" s="392"/>
      <c r="K75" s="392"/>
      <c r="L75" s="395"/>
      <c r="M75" s="396"/>
      <c r="N75" s="392"/>
      <c r="O75" s="392"/>
      <c r="P75" s="392"/>
    </row>
    <row r="76" spans="1:16" s="450" customFormat="1">
      <c r="A76" s="392"/>
      <c r="B76" s="395"/>
      <c r="C76" s="396"/>
      <c r="D76" s="392"/>
      <c r="E76" s="392"/>
      <c r="F76" s="392"/>
      <c r="G76" s="395"/>
      <c r="H76" s="396"/>
      <c r="I76" s="392"/>
      <c r="J76" s="392"/>
      <c r="K76" s="392"/>
      <c r="L76" s="395"/>
      <c r="M76" s="396"/>
      <c r="N76" s="392"/>
      <c r="O76" s="392"/>
      <c r="P76" s="392"/>
    </row>
    <row r="77" spans="1:16" s="450" customFormat="1">
      <c r="A77" s="392"/>
      <c r="B77" s="395"/>
      <c r="C77" s="396"/>
      <c r="D77" s="392"/>
      <c r="E77" s="392"/>
      <c r="F77" s="392"/>
      <c r="G77" s="395"/>
      <c r="H77" s="396"/>
      <c r="I77" s="392"/>
      <c r="J77" s="392"/>
      <c r="K77" s="392"/>
      <c r="L77" s="395"/>
      <c r="M77" s="396"/>
      <c r="N77" s="392"/>
      <c r="O77" s="392"/>
      <c r="P77" s="392"/>
    </row>
    <row r="78" spans="1:16" s="450" customFormat="1">
      <c r="A78" s="392"/>
      <c r="B78" s="395"/>
      <c r="C78" s="396"/>
      <c r="D78" s="392"/>
      <c r="E78" s="392"/>
      <c r="F78" s="392"/>
      <c r="G78" s="395"/>
      <c r="H78" s="396"/>
      <c r="I78" s="392"/>
      <c r="J78" s="392"/>
      <c r="K78" s="392"/>
      <c r="L78" s="395"/>
      <c r="M78" s="396"/>
      <c r="N78" s="392"/>
      <c r="O78" s="392"/>
      <c r="P78" s="392"/>
    </row>
    <row r="79" spans="1:16" s="450" customFormat="1">
      <c r="A79" s="392"/>
      <c r="B79" s="395"/>
      <c r="C79" s="396"/>
      <c r="D79" s="392"/>
      <c r="E79" s="392"/>
      <c r="F79" s="392"/>
      <c r="G79" s="395"/>
      <c r="H79" s="396"/>
      <c r="I79" s="392"/>
      <c r="J79" s="392"/>
      <c r="K79" s="392"/>
      <c r="L79" s="395"/>
      <c r="M79" s="396"/>
      <c r="N79" s="392"/>
      <c r="O79" s="392"/>
      <c r="P79" s="392"/>
    </row>
    <row r="80" spans="1:16" s="450" customFormat="1">
      <c r="A80" s="392"/>
      <c r="B80" s="395"/>
      <c r="C80" s="396"/>
      <c r="D80" s="392"/>
      <c r="E80" s="392"/>
      <c r="F80" s="392"/>
      <c r="G80" s="395"/>
      <c r="H80" s="396"/>
      <c r="I80" s="392"/>
      <c r="J80" s="392"/>
      <c r="K80" s="392"/>
      <c r="L80" s="395"/>
      <c r="M80" s="396"/>
      <c r="N80" s="392"/>
      <c r="O80" s="392"/>
      <c r="P80" s="392"/>
    </row>
  </sheetData>
  <mergeCells count="1">
    <mergeCell ref="A1:P1"/>
  </mergeCells>
  <phoneticPr fontId="22" type="noConversion"/>
  <printOptions horizontalCentered="1"/>
  <pageMargins left="0.31496062992125984" right="0.31496062992125984" top="0.55118110236220474" bottom="0.35433070866141736" header="0.31496062992125984" footer="0.11811023622047245"/>
  <pageSetup paperSize="9" scale="80" orientation="landscape"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showGridLines="0" showZeros="0" view="pageBreakPreview" zoomScale="90" zoomScaleNormal="90" zoomScaleSheetLayoutView="90" workbookViewId="0">
      <selection sqref="A1:IV65536"/>
    </sheetView>
  </sheetViews>
  <sheetFormatPr defaultColWidth="8.09765625" defaultRowHeight="16.2"/>
  <cols>
    <col min="1" max="1" width="2.69921875" style="392" customWidth="1"/>
    <col min="2" max="2" width="9.8984375" style="393" customWidth="1"/>
    <col min="3" max="3" width="17.8984375" style="394" customWidth="1"/>
    <col min="4" max="6" width="7.09765625" style="392" customWidth="1"/>
    <col min="7" max="7" width="9.8984375" style="395" customWidth="1"/>
    <col min="8" max="8" width="17.8984375" style="396" customWidth="1"/>
    <col min="9" max="11" width="7.09765625" style="392" customWidth="1"/>
    <col min="12" max="12" width="9.8984375" style="395" customWidth="1"/>
    <col min="13" max="13" width="17.8984375" style="396" customWidth="1"/>
    <col min="14" max="16" width="7.09765625" style="392" customWidth="1"/>
    <col min="17" max="16384" width="8.09765625" style="392"/>
  </cols>
  <sheetData>
    <row r="1" spans="1:16" s="293" customFormat="1" ht="25.5" customHeight="1">
      <c r="A1" s="474" t="s">
        <v>391</v>
      </c>
      <c r="B1" s="474"/>
      <c r="C1" s="474"/>
      <c r="D1" s="474"/>
      <c r="E1" s="474"/>
      <c r="F1" s="474"/>
      <c r="G1" s="474"/>
      <c r="H1" s="474"/>
      <c r="I1" s="474"/>
      <c r="J1" s="474"/>
      <c r="K1" s="474"/>
      <c r="L1" s="474"/>
      <c r="M1" s="474"/>
      <c r="N1" s="474"/>
      <c r="O1" s="474"/>
      <c r="P1" s="474"/>
    </row>
    <row r="2" spans="1:16" s="388" customFormat="1" ht="6" customHeight="1">
      <c r="A2" s="384"/>
      <c r="B2" s="385"/>
      <c r="C2" s="386"/>
      <c r="D2" s="387"/>
      <c r="E2" s="387"/>
      <c r="F2" s="387"/>
      <c r="G2" s="385"/>
      <c r="H2" s="386"/>
      <c r="I2" s="387"/>
      <c r="J2" s="387"/>
      <c r="K2" s="387"/>
      <c r="L2" s="385"/>
      <c r="M2" s="386"/>
      <c r="N2" s="387"/>
      <c r="O2" s="387"/>
      <c r="P2" s="387"/>
    </row>
    <row r="3" spans="1:16" s="388" customFormat="1">
      <c r="A3" s="389" t="s">
        <v>227</v>
      </c>
      <c r="B3" s="385"/>
      <c r="C3" s="390"/>
      <c r="D3" s="387"/>
      <c r="E3" s="387"/>
      <c r="F3" s="387"/>
      <c r="G3" s="385"/>
      <c r="H3" s="386"/>
      <c r="I3" s="387"/>
      <c r="J3" s="387"/>
      <c r="K3" s="387"/>
      <c r="L3" s="385"/>
      <c r="M3" s="386"/>
      <c r="N3" s="387"/>
      <c r="O3" s="387"/>
      <c r="P3" s="391"/>
    </row>
    <row r="4" spans="1:16" ht="7.5" customHeight="1"/>
    <row r="5" spans="1:16" s="406" customFormat="1" ht="14.25" customHeight="1">
      <c r="A5" s="397" t="s">
        <v>0</v>
      </c>
      <c r="B5" s="398"/>
      <c r="C5" s="399" t="s">
        <v>1</v>
      </c>
      <c r="D5" s="398"/>
      <c r="E5" s="400"/>
      <c r="F5" s="401"/>
      <c r="G5" s="398"/>
      <c r="H5" s="399" t="s">
        <v>2</v>
      </c>
      <c r="I5" s="398"/>
      <c r="J5" s="402"/>
      <c r="K5" s="403"/>
      <c r="L5" s="404"/>
      <c r="M5" s="399" t="s">
        <v>3</v>
      </c>
      <c r="N5" s="398"/>
      <c r="O5" s="402"/>
      <c r="P5" s="405"/>
    </row>
    <row r="6" spans="1:16" s="406" customFormat="1" ht="14.25" customHeight="1">
      <c r="A6" s="407"/>
      <c r="B6" s="408" t="s">
        <v>124</v>
      </c>
      <c r="C6" s="409"/>
      <c r="D6" s="397" t="s">
        <v>5</v>
      </c>
      <c r="E6" s="410" t="s">
        <v>6</v>
      </c>
      <c r="F6" s="397" t="s">
        <v>5</v>
      </c>
      <c r="G6" s="408" t="s">
        <v>124</v>
      </c>
      <c r="H6" s="409"/>
      <c r="I6" s="397" t="s">
        <v>5</v>
      </c>
      <c r="J6" s="410" t="s">
        <v>6</v>
      </c>
      <c r="K6" s="397" t="s">
        <v>5</v>
      </c>
      <c r="L6" s="408" t="s">
        <v>124</v>
      </c>
      <c r="M6" s="409"/>
      <c r="N6" s="397" t="s">
        <v>5</v>
      </c>
      <c r="O6" s="410" t="s">
        <v>6</v>
      </c>
      <c r="P6" s="405" t="s">
        <v>5</v>
      </c>
    </row>
    <row r="7" spans="1:16" s="406" customFormat="1" ht="14.25" customHeight="1">
      <c r="A7" s="407"/>
      <c r="B7" s="411" t="s">
        <v>7</v>
      </c>
      <c r="C7" s="412" t="s">
        <v>8</v>
      </c>
      <c r="D7" s="413"/>
      <c r="E7" s="414" t="s">
        <v>9</v>
      </c>
      <c r="F7" s="413" t="s">
        <v>10</v>
      </c>
      <c r="G7" s="411" t="s">
        <v>7</v>
      </c>
      <c r="H7" s="412" t="s">
        <v>8</v>
      </c>
      <c r="I7" s="413"/>
      <c r="J7" s="414" t="s">
        <v>9</v>
      </c>
      <c r="K7" s="413" t="s">
        <v>10</v>
      </c>
      <c r="L7" s="411" t="s">
        <v>7</v>
      </c>
      <c r="M7" s="412" t="s">
        <v>8</v>
      </c>
      <c r="N7" s="413"/>
      <c r="O7" s="414" t="s">
        <v>9</v>
      </c>
      <c r="P7" s="415" t="s">
        <v>10</v>
      </c>
    </row>
    <row r="8" spans="1:16" s="406" customFormat="1" ht="14.25" customHeight="1">
      <c r="A8" s="416" t="s">
        <v>13</v>
      </c>
      <c r="B8" s="417" t="s">
        <v>14</v>
      </c>
      <c r="C8" s="418"/>
      <c r="D8" s="416" t="s">
        <v>15</v>
      </c>
      <c r="E8" s="419" t="s">
        <v>16</v>
      </c>
      <c r="F8" s="416" t="s">
        <v>17</v>
      </c>
      <c r="G8" s="417" t="s">
        <v>14</v>
      </c>
      <c r="H8" s="418"/>
      <c r="I8" s="416" t="s">
        <v>15</v>
      </c>
      <c r="J8" s="419" t="s">
        <v>16</v>
      </c>
      <c r="K8" s="416" t="s">
        <v>17</v>
      </c>
      <c r="L8" s="417" t="s">
        <v>14</v>
      </c>
      <c r="M8" s="418"/>
      <c r="N8" s="416" t="s">
        <v>15</v>
      </c>
      <c r="O8" s="419" t="s">
        <v>16</v>
      </c>
      <c r="P8" s="417" t="s">
        <v>17</v>
      </c>
    </row>
    <row r="9" spans="1:16" s="427" customFormat="1" ht="30" customHeight="1">
      <c r="A9" s="420"/>
      <c r="B9" s="421" t="s">
        <v>136</v>
      </c>
      <c r="C9" s="422" t="s">
        <v>19</v>
      </c>
      <c r="D9" s="423">
        <v>1340</v>
      </c>
      <c r="E9" s="424">
        <v>41.567510833999997</v>
      </c>
      <c r="F9" s="425">
        <v>100</v>
      </c>
      <c r="G9" s="421" t="s">
        <v>136</v>
      </c>
      <c r="H9" s="422" t="s">
        <v>19</v>
      </c>
      <c r="I9" s="423">
        <v>918</v>
      </c>
      <c r="J9" s="424">
        <v>54.803598053000002</v>
      </c>
      <c r="K9" s="425">
        <v>100</v>
      </c>
      <c r="L9" s="421" t="s">
        <v>136</v>
      </c>
      <c r="M9" s="422" t="s">
        <v>19</v>
      </c>
      <c r="N9" s="423">
        <v>422</v>
      </c>
      <c r="O9" s="424">
        <v>27.250437331000001</v>
      </c>
      <c r="P9" s="426">
        <v>100</v>
      </c>
    </row>
    <row r="10" spans="1:16" s="430" customFormat="1" ht="30" customHeight="1">
      <c r="A10" s="428">
        <v>1</v>
      </c>
      <c r="B10" s="429" t="s">
        <v>193</v>
      </c>
      <c r="C10" s="422" t="s">
        <v>21</v>
      </c>
      <c r="D10" s="423">
        <v>618</v>
      </c>
      <c r="E10" s="424">
        <v>19.170687831999999</v>
      </c>
      <c r="F10" s="425">
        <v>46.119402985000001</v>
      </c>
      <c r="G10" s="429" t="s">
        <v>193</v>
      </c>
      <c r="H10" s="422" t="s">
        <v>21</v>
      </c>
      <c r="I10" s="423">
        <v>472</v>
      </c>
      <c r="J10" s="424">
        <v>28.177884838000001</v>
      </c>
      <c r="K10" s="425">
        <v>51.416122004000002</v>
      </c>
      <c r="L10" s="429" t="s">
        <v>193</v>
      </c>
      <c r="M10" s="422" t="s">
        <v>21</v>
      </c>
      <c r="N10" s="423">
        <v>146</v>
      </c>
      <c r="O10" s="424">
        <v>9.4278764225000007</v>
      </c>
      <c r="P10" s="426">
        <v>34.597156398000003</v>
      </c>
    </row>
    <row r="11" spans="1:16" s="430" customFormat="1" ht="30" customHeight="1">
      <c r="A11" s="428">
        <v>2</v>
      </c>
      <c r="B11" s="429" t="s">
        <v>194</v>
      </c>
      <c r="C11" s="422" t="s">
        <v>127</v>
      </c>
      <c r="D11" s="423">
        <v>195</v>
      </c>
      <c r="E11" s="424">
        <v>6.0490034422000001</v>
      </c>
      <c r="F11" s="425">
        <v>14.552238806</v>
      </c>
      <c r="G11" s="429" t="s">
        <v>194</v>
      </c>
      <c r="H11" s="422" t="s">
        <v>127</v>
      </c>
      <c r="I11" s="423">
        <v>117</v>
      </c>
      <c r="J11" s="424">
        <v>6.9847723008999996</v>
      </c>
      <c r="K11" s="425">
        <v>12.745098039</v>
      </c>
      <c r="L11" s="429" t="s">
        <v>194</v>
      </c>
      <c r="M11" s="422" t="s">
        <v>127</v>
      </c>
      <c r="N11" s="423">
        <v>78</v>
      </c>
      <c r="O11" s="424">
        <v>5.0368106915000004</v>
      </c>
      <c r="P11" s="426">
        <v>18.483412322</v>
      </c>
    </row>
    <row r="12" spans="1:16" s="430" customFormat="1" ht="30" customHeight="1">
      <c r="A12" s="428">
        <v>3</v>
      </c>
      <c r="B12" s="429" t="s">
        <v>143</v>
      </c>
      <c r="C12" s="422" t="s">
        <v>23</v>
      </c>
      <c r="D12" s="423">
        <v>156</v>
      </c>
      <c r="E12" s="424">
        <v>4.8392027538000004</v>
      </c>
      <c r="F12" s="425">
        <v>11.641791045</v>
      </c>
      <c r="G12" s="429" t="s">
        <v>143</v>
      </c>
      <c r="H12" s="422" t="s">
        <v>23</v>
      </c>
      <c r="I12" s="423">
        <v>95</v>
      </c>
      <c r="J12" s="424">
        <v>5.6713963126999998</v>
      </c>
      <c r="K12" s="425">
        <v>10.348583877999999</v>
      </c>
      <c r="L12" s="429" t="s">
        <v>143</v>
      </c>
      <c r="M12" s="422" t="s">
        <v>23</v>
      </c>
      <c r="N12" s="423">
        <v>61</v>
      </c>
      <c r="O12" s="424">
        <v>3.9390442587000001</v>
      </c>
      <c r="P12" s="426">
        <v>14.454976303</v>
      </c>
    </row>
    <row r="13" spans="1:16" s="430" customFormat="1" ht="30" customHeight="1">
      <c r="A13" s="428">
        <v>4</v>
      </c>
      <c r="B13" s="429" t="s">
        <v>158</v>
      </c>
      <c r="C13" s="422" t="s">
        <v>128</v>
      </c>
      <c r="D13" s="423">
        <v>53</v>
      </c>
      <c r="E13" s="424">
        <v>1.6440881151</v>
      </c>
      <c r="F13" s="425">
        <v>3.9552238806000002</v>
      </c>
      <c r="G13" s="429" t="s">
        <v>158</v>
      </c>
      <c r="H13" s="422" t="s">
        <v>128</v>
      </c>
      <c r="I13" s="423">
        <v>36</v>
      </c>
      <c r="J13" s="424">
        <v>2.1491607080000001</v>
      </c>
      <c r="K13" s="425">
        <v>3.9215686275000001</v>
      </c>
      <c r="L13" s="429" t="s">
        <v>158</v>
      </c>
      <c r="M13" s="422" t="s">
        <v>128</v>
      </c>
      <c r="N13" s="423">
        <v>17</v>
      </c>
      <c r="O13" s="424">
        <v>1.0977664328000001</v>
      </c>
      <c r="P13" s="426">
        <v>4.0284360189999999</v>
      </c>
    </row>
    <row r="14" spans="1:16" s="430" customFormat="1" ht="30" customHeight="1">
      <c r="A14" s="428">
        <v>5</v>
      </c>
      <c r="B14" s="429" t="s">
        <v>195</v>
      </c>
      <c r="C14" s="422" t="s">
        <v>131</v>
      </c>
      <c r="D14" s="423">
        <v>17</v>
      </c>
      <c r="E14" s="424">
        <v>0.527349018</v>
      </c>
      <c r="F14" s="425">
        <v>1.2686567164</v>
      </c>
      <c r="G14" s="429" t="s">
        <v>195</v>
      </c>
      <c r="H14" s="422" t="s">
        <v>131</v>
      </c>
      <c r="I14" s="423">
        <v>12</v>
      </c>
      <c r="J14" s="424">
        <v>0.71638690270000005</v>
      </c>
      <c r="K14" s="425">
        <v>1.3071895425</v>
      </c>
      <c r="L14" s="429" t="s">
        <v>159</v>
      </c>
      <c r="M14" s="422" t="s">
        <v>31</v>
      </c>
      <c r="N14" s="423">
        <v>12</v>
      </c>
      <c r="O14" s="424">
        <v>0.77489395250000004</v>
      </c>
      <c r="P14" s="426">
        <v>2.8436018957</v>
      </c>
    </row>
    <row r="15" spans="1:16" s="430" customFormat="1" ht="30" customHeight="1">
      <c r="A15" s="428">
        <v>6</v>
      </c>
      <c r="B15" s="429" t="s">
        <v>159</v>
      </c>
      <c r="C15" s="422" t="s">
        <v>31</v>
      </c>
      <c r="D15" s="423">
        <v>16</v>
      </c>
      <c r="E15" s="424">
        <v>0.49632848759999998</v>
      </c>
      <c r="F15" s="425">
        <v>1.1940298507</v>
      </c>
      <c r="G15" s="429" t="s">
        <v>166</v>
      </c>
      <c r="H15" s="422" t="s">
        <v>35</v>
      </c>
      <c r="I15" s="423">
        <v>11</v>
      </c>
      <c r="J15" s="424">
        <v>0.65668799410000001</v>
      </c>
      <c r="K15" s="425">
        <v>1.1982570805999999</v>
      </c>
      <c r="L15" s="429" t="s">
        <v>182</v>
      </c>
      <c r="M15" s="422" t="s">
        <v>129</v>
      </c>
      <c r="N15" s="423">
        <v>10</v>
      </c>
      <c r="O15" s="424">
        <v>0.64574496039999996</v>
      </c>
      <c r="P15" s="426">
        <v>2.3696682463999998</v>
      </c>
    </row>
    <row r="16" spans="1:16" s="430" customFormat="1" ht="30" customHeight="1">
      <c r="A16" s="428">
        <v>7</v>
      </c>
      <c r="B16" s="429" t="s">
        <v>182</v>
      </c>
      <c r="C16" s="422" t="s">
        <v>129</v>
      </c>
      <c r="D16" s="423">
        <v>16</v>
      </c>
      <c r="E16" s="424">
        <v>0.49632848759999998</v>
      </c>
      <c r="F16" s="425">
        <v>1.1940298507</v>
      </c>
      <c r="G16" s="429" t="s">
        <v>188</v>
      </c>
      <c r="H16" s="422" t="s">
        <v>130</v>
      </c>
      <c r="I16" s="423">
        <v>8</v>
      </c>
      <c r="J16" s="424">
        <v>0.47759126839999999</v>
      </c>
      <c r="K16" s="425">
        <v>0.87145969499999998</v>
      </c>
      <c r="L16" s="429" t="s">
        <v>188</v>
      </c>
      <c r="M16" s="422" t="s">
        <v>130</v>
      </c>
      <c r="N16" s="423">
        <v>6</v>
      </c>
      <c r="O16" s="424">
        <v>0.38744697630000002</v>
      </c>
      <c r="P16" s="426">
        <v>1.4218009479</v>
      </c>
    </row>
    <row r="17" spans="1:16" s="430" customFormat="1" ht="30" customHeight="1">
      <c r="A17" s="428">
        <v>8</v>
      </c>
      <c r="B17" s="429" t="s">
        <v>166</v>
      </c>
      <c r="C17" s="422" t="s">
        <v>35</v>
      </c>
      <c r="D17" s="423">
        <v>14</v>
      </c>
      <c r="E17" s="424">
        <v>0.43428742660000003</v>
      </c>
      <c r="F17" s="425">
        <v>1.0447761194</v>
      </c>
      <c r="G17" s="429" t="s">
        <v>142</v>
      </c>
      <c r="H17" s="422" t="s">
        <v>134</v>
      </c>
      <c r="I17" s="423">
        <v>6</v>
      </c>
      <c r="J17" s="424">
        <v>0.35819345130000002</v>
      </c>
      <c r="K17" s="425">
        <v>0.65359477119999998</v>
      </c>
      <c r="L17" s="429" t="s">
        <v>195</v>
      </c>
      <c r="M17" s="422" t="s">
        <v>131</v>
      </c>
      <c r="N17" s="423">
        <v>5</v>
      </c>
      <c r="O17" s="424">
        <v>0.32287248019999998</v>
      </c>
      <c r="P17" s="426">
        <v>1.1848341231999999</v>
      </c>
    </row>
    <row r="18" spans="1:16" s="430" customFormat="1" ht="30" customHeight="1">
      <c r="A18" s="428">
        <v>9</v>
      </c>
      <c r="B18" s="429" t="s">
        <v>188</v>
      </c>
      <c r="C18" s="422" t="s">
        <v>130</v>
      </c>
      <c r="D18" s="423">
        <v>14</v>
      </c>
      <c r="E18" s="424">
        <v>0.43428742660000003</v>
      </c>
      <c r="F18" s="425">
        <v>1.0447761194</v>
      </c>
      <c r="G18" s="429" t="s">
        <v>182</v>
      </c>
      <c r="H18" s="422" t="s">
        <v>129</v>
      </c>
      <c r="I18" s="423">
        <v>6</v>
      </c>
      <c r="J18" s="424">
        <v>0.35819345130000002</v>
      </c>
      <c r="K18" s="425">
        <v>0.65359477119999998</v>
      </c>
      <c r="L18" s="429" t="s">
        <v>147</v>
      </c>
      <c r="M18" s="422" t="s">
        <v>45</v>
      </c>
      <c r="N18" s="423">
        <v>4</v>
      </c>
      <c r="O18" s="424">
        <v>0.2582979842</v>
      </c>
      <c r="P18" s="426">
        <v>0.94786729859999996</v>
      </c>
    </row>
    <row r="19" spans="1:16" s="430" customFormat="1" ht="30" customHeight="1">
      <c r="A19" s="428">
        <v>10</v>
      </c>
      <c r="B19" s="429" t="s">
        <v>142</v>
      </c>
      <c r="C19" s="422" t="s">
        <v>134</v>
      </c>
      <c r="D19" s="423">
        <v>7</v>
      </c>
      <c r="E19" s="424">
        <v>0.21714371330000001</v>
      </c>
      <c r="F19" s="425">
        <v>0.52238805970000002</v>
      </c>
      <c r="G19" s="429" t="s">
        <v>159</v>
      </c>
      <c r="H19" s="422" t="s">
        <v>31</v>
      </c>
      <c r="I19" s="423">
        <v>4</v>
      </c>
      <c r="J19" s="424">
        <v>0.2387956342</v>
      </c>
      <c r="K19" s="425">
        <v>0.43572984749999999</v>
      </c>
      <c r="L19" s="429" t="s">
        <v>145</v>
      </c>
      <c r="M19" s="422" t="s">
        <v>206</v>
      </c>
      <c r="N19" s="423">
        <v>3</v>
      </c>
      <c r="O19" s="424">
        <v>0.19372348810000001</v>
      </c>
      <c r="P19" s="426">
        <v>0.7109004739</v>
      </c>
    </row>
    <row r="20" spans="1:16" s="430" customFormat="1" ht="30" customHeight="1">
      <c r="A20" s="428"/>
      <c r="B20" s="431"/>
      <c r="C20" s="432" t="s">
        <v>41</v>
      </c>
      <c r="D20" s="433">
        <v>234</v>
      </c>
      <c r="E20" s="424">
        <v>7.2588041305999997</v>
      </c>
      <c r="F20" s="425">
        <v>17.462686566999999</v>
      </c>
      <c r="G20" s="431"/>
      <c r="H20" s="432" t="s">
        <v>41</v>
      </c>
      <c r="I20" s="433">
        <v>151</v>
      </c>
      <c r="J20" s="424">
        <v>9.0145351918000003</v>
      </c>
      <c r="K20" s="425">
        <v>16.448801743000001</v>
      </c>
      <c r="L20" s="431"/>
      <c r="M20" s="432" t="s">
        <v>41</v>
      </c>
      <c r="N20" s="433">
        <v>80</v>
      </c>
      <c r="O20" s="424">
        <v>5.1659596835999997</v>
      </c>
      <c r="P20" s="426">
        <v>18.957345971999999</v>
      </c>
    </row>
    <row r="21" spans="1:16" s="430" customFormat="1" ht="30" customHeight="1">
      <c r="A21" s="434">
        <v>11</v>
      </c>
      <c r="B21" s="435" t="s">
        <v>147</v>
      </c>
      <c r="C21" s="436" t="s">
        <v>45</v>
      </c>
      <c r="D21" s="437">
        <v>5</v>
      </c>
      <c r="E21" s="438">
        <v>0.15510265240000001</v>
      </c>
      <c r="F21" s="439">
        <v>0.37313432839999999</v>
      </c>
      <c r="G21" s="435" t="s">
        <v>177</v>
      </c>
      <c r="H21" s="436" t="s">
        <v>38</v>
      </c>
      <c r="I21" s="437">
        <v>4</v>
      </c>
      <c r="J21" s="438">
        <v>0.2387956342</v>
      </c>
      <c r="K21" s="439">
        <v>0.43572984749999999</v>
      </c>
      <c r="L21" s="435" t="s">
        <v>166</v>
      </c>
      <c r="M21" s="436" t="s">
        <v>35</v>
      </c>
      <c r="N21" s="437">
        <v>3</v>
      </c>
      <c r="O21" s="438">
        <v>0.19372348810000001</v>
      </c>
      <c r="P21" s="438">
        <v>0.7109004739</v>
      </c>
    </row>
    <row r="22" spans="1:16" s="430" customFormat="1" ht="30" customHeight="1">
      <c r="A22" s="428">
        <v>12</v>
      </c>
      <c r="B22" s="429" t="s">
        <v>207</v>
      </c>
      <c r="C22" s="422" t="s">
        <v>132</v>
      </c>
      <c r="D22" s="423">
        <v>5</v>
      </c>
      <c r="E22" s="424">
        <v>0.15510265240000001</v>
      </c>
      <c r="F22" s="425">
        <v>0.37313432839999999</v>
      </c>
      <c r="G22" s="429" t="s">
        <v>141</v>
      </c>
      <c r="H22" s="422" t="s">
        <v>140</v>
      </c>
      <c r="I22" s="423">
        <v>3</v>
      </c>
      <c r="J22" s="424">
        <v>0.17909672569999999</v>
      </c>
      <c r="K22" s="425">
        <v>0.32679738559999999</v>
      </c>
      <c r="L22" s="429" t="s">
        <v>139</v>
      </c>
      <c r="M22" s="422" t="s">
        <v>64</v>
      </c>
      <c r="N22" s="423">
        <v>2</v>
      </c>
      <c r="O22" s="424">
        <v>0.1291489921</v>
      </c>
      <c r="P22" s="426">
        <v>0.47393364929999998</v>
      </c>
    </row>
    <row r="23" spans="1:16" s="430" customFormat="1" ht="30" customHeight="1">
      <c r="A23" s="428">
        <v>13</v>
      </c>
      <c r="B23" s="429" t="s">
        <v>145</v>
      </c>
      <c r="C23" s="422" t="s">
        <v>206</v>
      </c>
      <c r="D23" s="423">
        <v>4</v>
      </c>
      <c r="E23" s="424">
        <v>0.12408212189999999</v>
      </c>
      <c r="F23" s="425">
        <v>0.2985074627</v>
      </c>
      <c r="G23" s="429" t="s">
        <v>207</v>
      </c>
      <c r="H23" s="422" t="s">
        <v>132</v>
      </c>
      <c r="I23" s="423">
        <v>3</v>
      </c>
      <c r="J23" s="424">
        <v>0.17909672569999999</v>
      </c>
      <c r="K23" s="425">
        <v>0.32679738559999999</v>
      </c>
      <c r="L23" s="429" t="s">
        <v>207</v>
      </c>
      <c r="M23" s="422" t="s">
        <v>132</v>
      </c>
      <c r="N23" s="423">
        <v>2</v>
      </c>
      <c r="O23" s="424">
        <v>0.1291489921</v>
      </c>
      <c r="P23" s="426">
        <v>0.47393364929999998</v>
      </c>
    </row>
    <row r="24" spans="1:16" s="430" customFormat="1" ht="30" customHeight="1">
      <c r="A24" s="428">
        <v>14</v>
      </c>
      <c r="B24" s="429" t="s">
        <v>177</v>
      </c>
      <c r="C24" s="422" t="s">
        <v>38</v>
      </c>
      <c r="D24" s="423">
        <v>4</v>
      </c>
      <c r="E24" s="424">
        <v>0.12408212189999999</v>
      </c>
      <c r="F24" s="425">
        <v>0.2985074627</v>
      </c>
      <c r="G24" s="429" t="s">
        <v>183</v>
      </c>
      <c r="H24" s="422" t="s">
        <v>133</v>
      </c>
      <c r="I24" s="423">
        <v>3</v>
      </c>
      <c r="J24" s="424">
        <v>0.17909672569999999</v>
      </c>
      <c r="K24" s="425">
        <v>0.32679738559999999</v>
      </c>
      <c r="L24" s="429" t="s">
        <v>137</v>
      </c>
      <c r="M24" s="422" t="s">
        <v>228</v>
      </c>
      <c r="N24" s="423">
        <v>1</v>
      </c>
      <c r="O24" s="424">
        <v>6.4574495999999995E-2</v>
      </c>
      <c r="P24" s="426">
        <v>0.23696682459999999</v>
      </c>
    </row>
    <row r="25" spans="1:16" s="447" customFormat="1" ht="30" customHeight="1">
      <c r="A25" s="440">
        <v>15</v>
      </c>
      <c r="B25" s="441" t="s">
        <v>183</v>
      </c>
      <c r="C25" s="442" t="s">
        <v>133</v>
      </c>
      <c r="D25" s="443">
        <v>4</v>
      </c>
      <c r="E25" s="444">
        <v>0.12408212189999999</v>
      </c>
      <c r="F25" s="445">
        <v>0.2985074627</v>
      </c>
      <c r="G25" s="441" t="s">
        <v>165</v>
      </c>
      <c r="H25" s="442" t="s">
        <v>164</v>
      </c>
      <c r="I25" s="446">
        <v>2</v>
      </c>
      <c r="J25" s="444">
        <v>0.1193978171</v>
      </c>
      <c r="K25" s="445">
        <v>0.21786492369999999</v>
      </c>
      <c r="L25" s="441" t="s">
        <v>142</v>
      </c>
      <c r="M25" s="442" t="s">
        <v>134</v>
      </c>
      <c r="N25" s="446">
        <v>1</v>
      </c>
      <c r="O25" s="444">
        <v>6.4574495999999995E-2</v>
      </c>
      <c r="P25" s="444">
        <v>0.23696682459999999</v>
      </c>
    </row>
    <row r="26" spans="1:16" s="448" customFormat="1" ht="14.25" customHeight="1">
      <c r="A26" s="406" t="s">
        <v>229</v>
      </c>
      <c r="B26" s="406"/>
      <c r="G26" s="449"/>
      <c r="L26" s="449"/>
    </row>
    <row r="27" spans="1:16" s="450" customFormat="1">
      <c r="A27" s="392"/>
      <c r="B27" s="395"/>
      <c r="C27" s="396"/>
      <c r="D27" s="392"/>
      <c r="E27" s="392"/>
      <c r="F27" s="392"/>
      <c r="G27" s="395"/>
      <c r="H27" s="396"/>
      <c r="I27" s="392"/>
      <c r="J27" s="392"/>
      <c r="K27" s="392"/>
      <c r="L27" s="395"/>
      <c r="M27" s="396"/>
      <c r="N27" s="392"/>
      <c r="O27" s="392"/>
      <c r="P27" s="392"/>
    </row>
    <row r="28" spans="1:16" s="450" customFormat="1">
      <c r="A28" s="392"/>
      <c r="B28" s="395"/>
      <c r="C28" s="396"/>
      <c r="D28" s="392"/>
      <c r="E28" s="392"/>
      <c r="F28" s="392"/>
      <c r="G28" s="395"/>
      <c r="H28" s="396"/>
      <c r="I28" s="392"/>
      <c r="J28" s="392"/>
      <c r="K28" s="392"/>
      <c r="L28" s="395"/>
      <c r="M28" s="396"/>
      <c r="N28" s="392"/>
      <c r="O28" s="392"/>
      <c r="P28" s="392"/>
    </row>
    <row r="29" spans="1:16" s="450" customFormat="1">
      <c r="A29" s="392"/>
      <c r="B29" s="395"/>
      <c r="C29" s="392"/>
      <c r="D29" s="392"/>
      <c r="E29" s="392"/>
      <c r="F29" s="392"/>
      <c r="G29" s="395"/>
      <c r="H29" s="396"/>
      <c r="I29" s="392"/>
      <c r="J29" s="392"/>
      <c r="K29" s="392"/>
      <c r="L29" s="395"/>
      <c r="M29" s="396"/>
      <c r="N29" s="392"/>
      <c r="O29" s="392"/>
      <c r="P29" s="392"/>
    </row>
    <row r="30" spans="1:16" s="450" customFormat="1">
      <c r="A30" s="392"/>
      <c r="B30" s="395"/>
      <c r="C30" s="392"/>
      <c r="D30" s="392"/>
      <c r="E30" s="392"/>
      <c r="F30" s="392"/>
      <c r="G30" s="395"/>
      <c r="H30" s="396"/>
      <c r="I30" s="392"/>
      <c r="J30" s="392"/>
      <c r="K30" s="392"/>
      <c r="L30" s="395"/>
      <c r="M30" s="396"/>
      <c r="N30" s="392"/>
      <c r="O30" s="392"/>
      <c r="P30" s="392"/>
    </row>
    <row r="31" spans="1:16" s="450" customFormat="1">
      <c r="A31" s="392"/>
      <c r="B31" s="395"/>
      <c r="C31" s="396"/>
      <c r="D31" s="392"/>
      <c r="E31" s="392"/>
      <c r="F31" s="392"/>
      <c r="G31" s="395"/>
      <c r="H31" s="396"/>
      <c r="I31" s="392"/>
      <c r="J31" s="392"/>
      <c r="K31" s="392"/>
      <c r="L31" s="395"/>
      <c r="M31" s="396"/>
      <c r="N31" s="392"/>
      <c r="O31" s="392"/>
      <c r="P31" s="392"/>
    </row>
    <row r="32" spans="1:16" s="450" customFormat="1">
      <c r="A32" s="392"/>
      <c r="B32" s="395"/>
      <c r="C32" s="396"/>
      <c r="D32" s="392"/>
      <c r="E32" s="392"/>
      <c r="F32" s="392"/>
      <c r="G32" s="395"/>
      <c r="H32" s="396"/>
      <c r="I32" s="392"/>
      <c r="J32" s="392"/>
      <c r="K32" s="392"/>
      <c r="L32" s="395"/>
      <c r="M32" s="396"/>
      <c r="N32" s="392"/>
      <c r="O32" s="392"/>
      <c r="P32" s="392"/>
    </row>
    <row r="33" spans="1:16" s="450" customFormat="1">
      <c r="A33" s="392"/>
      <c r="B33" s="395"/>
      <c r="C33" s="396"/>
      <c r="D33" s="392"/>
      <c r="E33" s="392"/>
      <c r="F33" s="392"/>
      <c r="G33" s="395"/>
      <c r="H33" s="396"/>
      <c r="I33" s="392"/>
      <c r="J33" s="392"/>
      <c r="K33" s="392"/>
      <c r="L33" s="395"/>
      <c r="M33" s="396"/>
      <c r="N33" s="392"/>
      <c r="O33" s="392"/>
      <c r="P33" s="392"/>
    </row>
    <row r="34" spans="1:16" s="450" customFormat="1">
      <c r="A34" s="392"/>
      <c r="B34" s="395"/>
      <c r="C34" s="396"/>
      <c r="D34" s="392"/>
      <c r="E34" s="392"/>
      <c r="F34" s="392"/>
      <c r="G34" s="395"/>
      <c r="H34" s="396"/>
      <c r="I34" s="392"/>
      <c r="J34" s="392"/>
      <c r="K34" s="392"/>
      <c r="L34" s="395"/>
      <c r="M34" s="396"/>
      <c r="N34" s="392"/>
      <c r="O34" s="392"/>
      <c r="P34" s="392"/>
    </row>
    <row r="35" spans="1:16" s="450" customFormat="1">
      <c r="A35" s="392"/>
      <c r="B35" s="395"/>
      <c r="C35" s="396"/>
      <c r="D35" s="392"/>
      <c r="E35" s="392"/>
      <c r="F35" s="392"/>
      <c r="G35" s="395"/>
      <c r="H35" s="396"/>
      <c r="I35" s="392"/>
      <c r="J35" s="392"/>
      <c r="K35" s="392"/>
      <c r="L35" s="395"/>
      <c r="M35" s="396"/>
      <c r="N35" s="392"/>
      <c r="O35" s="392"/>
      <c r="P35" s="392"/>
    </row>
    <row r="36" spans="1:16" s="450" customFormat="1">
      <c r="A36" s="392"/>
      <c r="B36" s="395"/>
      <c r="C36" s="396"/>
      <c r="D36" s="392"/>
      <c r="E36" s="392"/>
      <c r="F36" s="392"/>
      <c r="G36" s="395"/>
      <c r="H36" s="396"/>
      <c r="I36" s="392"/>
      <c r="J36" s="392"/>
      <c r="K36" s="392"/>
      <c r="L36" s="395"/>
      <c r="M36" s="396"/>
      <c r="N36" s="392"/>
      <c r="O36" s="392"/>
      <c r="P36" s="392"/>
    </row>
    <row r="37" spans="1:16" s="450" customFormat="1">
      <c r="A37" s="392"/>
      <c r="B37" s="395"/>
      <c r="C37" s="396"/>
      <c r="D37" s="392"/>
      <c r="E37" s="392"/>
      <c r="F37" s="392"/>
      <c r="G37" s="395"/>
      <c r="H37" s="396"/>
      <c r="I37" s="392"/>
      <c r="J37" s="392"/>
      <c r="K37" s="392"/>
      <c r="L37" s="395"/>
      <c r="M37" s="396"/>
      <c r="N37" s="392"/>
      <c r="O37" s="392"/>
      <c r="P37" s="392"/>
    </row>
    <row r="38" spans="1:16" s="450" customFormat="1">
      <c r="A38" s="392"/>
      <c r="B38" s="395"/>
      <c r="C38" s="396"/>
      <c r="D38" s="392"/>
      <c r="E38" s="392"/>
      <c r="F38" s="392"/>
      <c r="G38" s="395"/>
      <c r="H38" s="396"/>
      <c r="I38" s="392"/>
      <c r="J38" s="392"/>
      <c r="K38" s="392"/>
      <c r="L38" s="395"/>
      <c r="M38" s="396"/>
      <c r="N38" s="392"/>
      <c r="O38" s="392"/>
      <c r="P38" s="392"/>
    </row>
    <row r="39" spans="1:16" s="450" customFormat="1">
      <c r="A39" s="392"/>
      <c r="B39" s="395"/>
      <c r="C39" s="396"/>
      <c r="D39" s="392"/>
      <c r="E39" s="392"/>
      <c r="F39" s="392"/>
      <c r="G39" s="395"/>
      <c r="H39" s="396"/>
      <c r="I39" s="392"/>
      <c r="J39" s="392"/>
      <c r="K39" s="392"/>
      <c r="L39" s="395"/>
      <c r="M39" s="396"/>
      <c r="N39" s="392"/>
      <c r="O39" s="392"/>
      <c r="P39" s="392"/>
    </row>
    <row r="40" spans="1:16" s="450" customFormat="1">
      <c r="A40" s="392"/>
      <c r="B40" s="395"/>
      <c r="C40" s="396"/>
      <c r="D40" s="392"/>
      <c r="E40" s="392"/>
      <c r="F40" s="392"/>
      <c r="G40" s="395"/>
      <c r="H40" s="396"/>
      <c r="I40" s="392"/>
      <c r="J40" s="392"/>
      <c r="K40" s="392"/>
      <c r="L40" s="395"/>
      <c r="M40" s="396"/>
      <c r="N40" s="392"/>
      <c r="O40" s="392"/>
      <c r="P40" s="392"/>
    </row>
    <row r="41" spans="1:16" s="450" customFormat="1">
      <c r="A41" s="392"/>
      <c r="B41" s="395"/>
      <c r="C41" s="396"/>
      <c r="D41" s="392"/>
      <c r="E41" s="392"/>
      <c r="F41" s="392"/>
      <c r="G41" s="395"/>
      <c r="H41" s="396"/>
      <c r="I41" s="392"/>
      <c r="J41" s="392"/>
      <c r="K41" s="392"/>
      <c r="L41" s="395"/>
      <c r="M41" s="396"/>
      <c r="N41" s="392"/>
      <c r="O41" s="392"/>
      <c r="P41" s="392"/>
    </row>
    <row r="42" spans="1:16" s="450" customFormat="1">
      <c r="A42" s="392"/>
      <c r="B42" s="395"/>
      <c r="C42" s="396"/>
      <c r="D42" s="392"/>
      <c r="E42" s="392"/>
      <c r="F42" s="392"/>
      <c r="G42" s="395"/>
      <c r="H42" s="396"/>
      <c r="I42" s="392"/>
      <c r="J42" s="392"/>
      <c r="K42" s="392"/>
      <c r="L42" s="395"/>
      <c r="M42" s="396"/>
      <c r="N42" s="392"/>
      <c r="O42" s="392"/>
      <c r="P42" s="392"/>
    </row>
    <row r="43" spans="1:16" s="450" customFormat="1">
      <c r="A43" s="392"/>
      <c r="B43" s="395"/>
      <c r="C43" s="396"/>
      <c r="D43" s="392"/>
      <c r="E43" s="392"/>
      <c r="F43" s="392"/>
      <c r="G43" s="395"/>
      <c r="H43" s="396"/>
      <c r="I43" s="392"/>
      <c r="J43" s="392"/>
      <c r="K43" s="392"/>
      <c r="L43" s="395"/>
      <c r="M43" s="396"/>
      <c r="N43" s="392"/>
      <c r="O43" s="392"/>
      <c r="P43" s="392"/>
    </row>
    <row r="44" spans="1:16" s="450" customFormat="1">
      <c r="A44" s="392"/>
      <c r="B44" s="395"/>
      <c r="C44" s="396"/>
      <c r="D44" s="392"/>
      <c r="E44" s="392"/>
      <c r="F44" s="392"/>
      <c r="G44" s="395"/>
      <c r="H44" s="396"/>
      <c r="I44" s="392"/>
      <c r="J44" s="392"/>
      <c r="K44" s="392"/>
      <c r="L44" s="395"/>
      <c r="M44" s="396"/>
      <c r="N44" s="392"/>
      <c r="O44" s="392"/>
      <c r="P44" s="392"/>
    </row>
    <row r="45" spans="1:16" s="450" customFormat="1">
      <c r="A45" s="392"/>
      <c r="B45" s="395"/>
      <c r="C45" s="396"/>
      <c r="D45" s="392"/>
      <c r="E45" s="392"/>
      <c r="F45" s="392"/>
      <c r="G45" s="395"/>
      <c r="H45" s="396"/>
      <c r="I45" s="392"/>
      <c r="J45" s="392"/>
      <c r="K45" s="392"/>
      <c r="L45" s="395"/>
      <c r="M45" s="396"/>
      <c r="N45" s="392"/>
      <c r="O45" s="392"/>
      <c r="P45" s="392"/>
    </row>
    <row r="46" spans="1:16" s="450" customFormat="1">
      <c r="A46" s="392"/>
      <c r="B46" s="395"/>
      <c r="C46" s="396"/>
      <c r="D46" s="392"/>
      <c r="E46" s="392"/>
      <c r="F46" s="392"/>
      <c r="G46" s="395"/>
      <c r="H46" s="396"/>
      <c r="I46" s="392"/>
      <c r="J46" s="392"/>
      <c r="K46" s="392"/>
      <c r="L46" s="395"/>
      <c r="M46" s="396"/>
      <c r="N46" s="392"/>
      <c r="O46" s="392"/>
      <c r="P46" s="392"/>
    </row>
    <row r="47" spans="1:16" s="450" customFormat="1">
      <c r="A47" s="392"/>
      <c r="B47" s="395"/>
      <c r="C47" s="396"/>
      <c r="D47" s="392"/>
      <c r="E47" s="392"/>
      <c r="F47" s="392"/>
      <c r="G47" s="395"/>
      <c r="H47" s="396"/>
      <c r="I47" s="392"/>
      <c r="J47" s="392"/>
      <c r="K47" s="392"/>
      <c r="L47" s="395"/>
      <c r="M47" s="396"/>
      <c r="N47" s="392"/>
      <c r="O47" s="392"/>
      <c r="P47" s="392"/>
    </row>
    <row r="48" spans="1:16" s="450" customFormat="1">
      <c r="A48" s="392"/>
      <c r="B48" s="395"/>
      <c r="C48" s="396"/>
      <c r="D48" s="392"/>
      <c r="E48" s="392"/>
      <c r="F48" s="392"/>
      <c r="G48" s="395"/>
      <c r="H48" s="396"/>
      <c r="I48" s="392"/>
      <c r="J48" s="392"/>
      <c r="K48" s="392"/>
      <c r="L48" s="395"/>
      <c r="M48" s="396"/>
      <c r="N48" s="392"/>
      <c r="O48" s="392"/>
      <c r="P48" s="392"/>
    </row>
    <row r="49" spans="1:16" s="450" customFormat="1">
      <c r="A49" s="392"/>
      <c r="B49" s="395"/>
      <c r="C49" s="396"/>
      <c r="D49" s="392"/>
      <c r="E49" s="392"/>
      <c r="F49" s="392"/>
      <c r="G49" s="395"/>
      <c r="H49" s="396"/>
      <c r="I49" s="392"/>
      <c r="J49" s="392"/>
      <c r="K49" s="392"/>
      <c r="L49" s="395"/>
      <c r="M49" s="396"/>
      <c r="N49" s="392"/>
      <c r="O49" s="392"/>
      <c r="P49" s="392"/>
    </row>
    <row r="50" spans="1:16" s="450" customFormat="1">
      <c r="A50" s="392"/>
      <c r="B50" s="395"/>
      <c r="C50" s="396"/>
      <c r="D50" s="392"/>
      <c r="E50" s="392"/>
      <c r="F50" s="392"/>
      <c r="G50" s="395"/>
      <c r="H50" s="396"/>
      <c r="I50" s="392"/>
      <c r="J50" s="392"/>
      <c r="K50" s="392"/>
      <c r="L50" s="395"/>
      <c r="M50" s="396"/>
      <c r="N50" s="392"/>
      <c r="O50" s="392"/>
      <c r="P50" s="392"/>
    </row>
    <row r="51" spans="1:16" s="450" customFormat="1">
      <c r="A51" s="392"/>
      <c r="B51" s="395"/>
      <c r="C51" s="396"/>
      <c r="D51" s="392"/>
      <c r="E51" s="392"/>
      <c r="F51" s="392"/>
      <c r="G51" s="395"/>
      <c r="H51" s="396"/>
      <c r="I51" s="392"/>
      <c r="J51" s="392"/>
      <c r="K51" s="392"/>
      <c r="L51" s="395"/>
      <c r="M51" s="396"/>
      <c r="N51" s="392"/>
      <c r="O51" s="392"/>
      <c r="P51" s="392"/>
    </row>
    <row r="52" spans="1:16" s="450" customFormat="1">
      <c r="A52" s="392"/>
      <c r="B52" s="395"/>
      <c r="C52" s="396"/>
      <c r="D52" s="392"/>
      <c r="E52" s="392"/>
      <c r="F52" s="392"/>
      <c r="G52" s="395"/>
      <c r="H52" s="396"/>
      <c r="I52" s="392"/>
      <c r="J52" s="392"/>
      <c r="K52" s="392"/>
      <c r="L52" s="395"/>
      <c r="M52" s="396"/>
      <c r="N52" s="392"/>
      <c r="O52" s="392"/>
      <c r="P52" s="392"/>
    </row>
    <row r="53" spans="1:16" s="450" customFormat="1">
      <c r="A53" s="392"/>
      <c r="B53" s="395"/>
      <c r="C53" s="396"/>
      <c r="D53" s="392"/>
      <c r="E53" s="392"/>
      <c r="F53" s="392"/>
      <c r="G53" s="395"/>
      <c r="H53" s="396"/>
      <c r="I53" s="392"/>
      <c r="J53" s="392"/>
      <c r="K53" s="392"/>
      <c r="L53" s="395"/>
      <c r="M53" s="396"/>
      <c r="N53" s="392"/>
      <c r="O53" s="392"/>
      <c r="P53" s="392"/>
    </row>
    <row r="54" spans="1:16" s="450" customFormat="1">
      <c r="A54" s="392"/>
      <c r="B54" s="395"/>
      <c r="C54" s="396"/>
      <c r="D54" s="392"/>
      <c r="E54" s="392"/>
      <c r="F54" s="392"/>
      <c r="G54" s="395"/>
      <c r="H54" s="396"/>
      <c r="I54" s="392"/>
      <c r="J54" s="392"/>
      <c r="K54" s="392"/>
      <c r="L54" s="395"/>
      <c r="M54" s="396"/>
      <c r="N54" s="392"/>
      <c r="O54" s="392"/>
      <c r="P54" s="392"/>
    </row>
    <row r="55" spans="1:16" s="450" customFormat="1">
      <c r="A55" s="392"/>
      <c r="B55" s="395"/>
      <c r="C55" s="396"/>
      <c r="D55" s="392"/>
      <c r="E55" s="392"/>
      <c r="F55" s="392"/>
      <c r="G55" s="395"/>
      <c r="H55" s="396"/>
      <c r="I55" s="392"/>
      <c r="J55" s="392"/>
      <c r="K55" s="392"/>
      <c r="L55" s="395"/>
      <c r="M55" s="396"/>
      <c r="N55" s="392"/>
      <c r="O55" s="392"/>
      <c r="P55" s="392"/>
    </row>
    <row r="56" spans="1:16" s="450" customFormat="1">
      <c r="A56" s="392"/>
      <c r="B56" s="395"/>
      <c r="C56" s="396"/>
      <c r="D56" s="392"/>
      <c r="E56" s="392"/>
      <c r="F56" s="392"/>
      <c r="G56" s="395"/>
      <c r="H56" s="396"/>
      <c r="I56" s="392"/>
      <c r="J56" s="392"/>
      <c r="K56" s="392"/>
      <c r="L56" s="395"/>
      <c r="M56" s="396"/>
      <c r="N56" s="392"/>
      <c r="O56" s="392"/>
      <c r="P56" s="392"/>
    </row>
    <row r="57" spans="1:16" s="450" customFormat="1">
      <c r="A57" s="392"/>
      <c r="B57" s="395"/>
      <c r="C57" s="396"/>
      <c r="D57" s="392"/>
      <c r="E57" s="392"/>
      <c r="F57" s="392"/>
      <c r="G57" s="395"/>
      <c r="H57" s="396"/>
      <c r="I57" s="392"/>
      <c r="J57" s="392"/>
      <c r="K57" s="392"/>
      <c r="L57" s="395"/>
      <c r="M57" s="396"/>
      <c r="N57" s="392"/>
      <c r="O57" s="392"/>
      <c r="P57" s="392"/>
    </row>
    <row r="58" spans="1:16" s="450" customFormat="1">
      <c r="A58" s="392"/>
      <c r="B58" s="395"/>
      <c r="C58" s="396"/>
      <c r="D58" s="392"/>
      <c r="E58" s="392"/>
      <c r="F58" s="392"/>
      <c r="G58" s="395"/>
      <c r="H58" s="396"/>
      <c r="I58" s="392"/>
      <c r="J58" s="392"/>
      <c r="K58" s="392"/>
      <c r="L58" s="395"/>
      <c r="M58" s="396"/>
      <c r="N58" s="392"/>
      <c r="O58" s="392"/>
      <c r="P58" s="392"/>
    </row>
    <row r="59" spans="1:16" s="450" customFormat="1">
      <c r="A59" s="392"/>
      <c r="B59" s="395"/>
      <c r="C59" s="396"/>
      <c r="D59" s="392"/>
      <c r="E59" s="392"/>
      <c r="F59" s="392"/>
      <c r="G59" s="395"/>
      <c r="H59" s="396"/>
      <c r="I59" s="392"/>
      <c r="J59" s="392"/>
      <c r="K59" s="392"/>
      <c r="L59" s="395"/>
      <c r="M59" s="396"/>
      <c r="N59" s="392"/>
      <c r="O59" s="392"/>
      <c r="P59" s="392"/>
    </row>
    <row r="60" spans="1:16" s="450" customFormat="1">
      <c r="A60" s="392"/>
      <c r="B60" s="395"/>
      <c r="C60" s="396"/>
      <c r="D60" s="392"/>
      <c r="E60" s="392"/>
      <c r="F60" s="392"/>
      <c r="G60" s="395"/>
      <c r="H60" s="396"/>
      <c r="I60" s="392"/>
      <c r="J60" s="392"/>
      <c r="K60" s="392"/>
      <c r="L60" s="395"/>
      <c r="M60" s="396"/>
      <c r="N60" s="392"/>
      <c r="O60" s="392"/>
      <c r="P60" s="392"/>
    </row>
    <row r="61" spans="1:16" s="450" customFormat="1">
      <c r="A61" s="392"/>
      <c r="B61" s="395"/>
      <c r="C61" s="396"/>
      <c r="D61" s="392"/>
      <c r="E61" s="392"/>
      <c r="F61" s="392"/>
      <c r="G61" s="395"/>
      <c r="H61" s="396"/>
      <c r="I61" s="392"/>
      <c r="J61" s="392"/>
      <c r="K61" s="392"/>
      <c r="L61" s="395"/>
      <c r="M61" s="396"/>
      <c r="N61" s="392"/>
      <c r="O61" s="392"/>
      <c r="P61" s="392"/>
    </row>
    <row r="62" spans="1:16" s="450" customFormat="1">
      <c r="A62" s="392"/>
      <c r="B62" s="395"/>
      <c r="C62" s="396"/>
      <c r="D62" s="392"/>
      <c r="E62" s="392"/>
      <c r="F62" s="392"/>
      <c r="G62" s="395"/>
      <c r="H62" s="396"/>
      <c r="I62" s="392"/>
      <c r="J62" s="392"/>
      <c r="K62" s="392"/>
      <c r="L62" s="395"/>
      <c r="M62" s="396"/>
      <c r="N62" s="392"/>
      <c r="O62" s="392"/>
      <c r="P62" s="392"/>
    </row>
    <row r="63" spans="1:16" s="450" customFormat="1">
      <c r="A63" s="392"/>
      <c r="B63" s="395"/>
      <c r="C63" s="396"/>
      <c r="D63" s="392"/>
      <c r="E63" s="392"/>
      <c r="F63" s="392"/>
      <c r="G63" s="395"/>
      <c r="H63" s="396"/>
      <c r="I63" s="392"/>
      <c r="J63" s="392"/>
      <c r="K63" s="392"/>
      <c r="L63" s="395"/>
      <c r="M63" s="396"/>
      <c r="N63" s="392"/>
      <c r="O63" s="392"/>
      <c r="P63" s="392"/>
    </row>
    <row r="64" spans="1:16" s="450" customFormat="1">
      <c r="A64" s="392"/>
      <c r="B64" s="395"/>
      <c r="C64" s="396"/>
      <c r="D64" s="392"/>
      <c r="E64" s="392"/>
      <c r="F64" s="392"/>
      <c r="G64" s="395"/>
      <c r="H64" s="396"/>
      <c r="I64" s="392"/>
      <c r="J64" s="392"/>
      <c r="K64" s="392"/>
      <c r="L64" s="395"/>
      <c r="M64" s="396"/>
      <c r="N64" s="392"/>
      <c r="O64" s="392"/>
      <c r="P64" s="392"/>
    </row>
    <row r="65" spans="1:16" s="450" customFormat="1">
      <c r="A65" s="392"/>
      <c r="B65" s="395"/>
      <c r="C65" s="396"/>
      <c r="D65" s="392"/>
      <c r="E65" s="392"/>
      <c r="F65" s="392"/>
      <c r="G65" s="395"/>
      <c r="H65" s="396"/>
      <c r="I65" s="392"/>
      <c r="J65" s="392"/>
      <c r="K65" s="392"/>
      <c r="L65" s="395"/>
      <c r="M65" s="396"/>
      <c r="N65" s="392"/>
      <c r="O65" s="392"/>
      <c r="P65" s="392"/>
    </row>
    <row r="66" spans="1:16" s="450" customFormat="1">
      <c r="A66" s="392"/>
      <c r="B66" s="395"/>
      <c r="C66" s="396"/>
      <c r="D66" s="392"/>
      <c r="E66" s="392"/>
      <c r="F66" s="392"/>
      <c r="G66" s="395"/>
      <c r="H66" s="396"/>
      <c r="I66" s="392"/>
      <c r="J66" s="392"/>
      <c r="K66" s="392"/>
      <c r="L66" s="395"/>
      <c r="M66" s="396"/>
      <c r="N66" s="392"/>
      <c r="O66" s="392"/>
      <c r="P66" s="392"/>
    </row>
    <row r="67" spans="1:16" s="450" customFormat="1">
      <c r="A67" s="392"/>
      <c r="B67" s="395"/>
      <c r="C67" s="396"/>
      <c r="D67" s="392"/>
      <c r="E67" s="392"/>
      <c r="F67" s="392"/>
      <c r="G67" s="395"/>
      <c r="H67" s="396"/>
      <c r="I67" s="392"/>
      <c r="J67" s="392"/>
      <c r="K67" s="392"/>
      <c r="L67" s="395"/>
      <c r="M67" s="396"/>
      <c r="N67" s="392"/>
      <c r="O67" s="392"/>
      <c r="P67" s="392"/>
    </row>
    <row r="68" spans="1:16" s="450" customFormat="1">
      <c r="A68" s="392"/>
      <c r="B68" s="395"/>
      <c r="C68" s="396"/>
      <c r="D68" s="392"/>
      <c r="E68" s="392"/>
      <c r="F68" s="392"/>
      <c r="G68" s="395"/>
      <c r="H68" s="396"/>
      <c r="I68" s="392"/>
      <c r="J68" s="392"/>
      <c r="K68" s="392"/>
      <c r="L68" s="395"/>
      <c r="M68" s="396"/>
      <c r="N68" s="392"/>
      <c r="O68" s="392"/>
      <c r="P68" s="392"/>
    </row>
    <row r="69" spans="1:16" s="450" customFormat="1">
      <c r="A69" s="392"/>
      <c r="B69" s="395"/>
      <c r="C69" s="396"/>
      <c r="D69" s="392"/>
      <c r="E69" s="392"/>
      <c r="F69" s="392"/>
      <c r="G69" s="395"/>
      <c r="H69" s="396"/>
      <c r="I69" s="392"/>
      <c r="J69" s="392"/>
      <c r="K69" s="392"/>
      <c r="L69" s="395"/>
      <c r="M69" s="396"/>
      <c r="N69" s="392"/>
      <c r="O69" s="392"/>
      <c r="P69" s="392"/>
    </row>
    <row r="70" spans="1:16" s="450" customFormat="1">
      <c r="A70" s="392"/>
      <c r="B70" s="395"/>
      <c r="C70" s="396"/>
      <c r="D70" s="392"/>
      <c r="E70" s="392"/>
      <c r="F70" s="392"/>
      <c r="G70" s="395"/>
      <c r="H70" s="396"/>
      <c r="I70" s="392"/>
      <c r="J70" s="392"/>
      <c r="K70" s="392"/>
      <c r="L70" s="395"/>
      <c r="M70" s="396"/>
      <c r="N70" s="392"/>
      <c r="O70" s="392"/>
      <c r="P70" s="392"/>
    </row>
    <row r="71" spans="1:16" s="450" customFormat="1">
      <c r="A71" s="392"/>
      <c r="B71" s="395"/>
      <c r="C71" s="396"/>
      <c r="D71" s="392"/>
      <c r="E71" s="392"/>
      <c r="F71" s="392"/>
      <c r="G71" s="395"/>
      <c r="H71" s="396"/>
      <c r="I71" s="392"/>
      <c r="J71" s="392"/>
      <c r="K71" s="392"/>
      <c r="L71" s="395"/>
      <c r="M71" s="396"/>
      <c r="N71" s="392"/>
      <c r="O71" s="392"/>
      <c r="P71" s="392"/>
    </row>
    <row r="72" spans="1:16" s="450" customFormat="1">
      <c r="A72" s="392"/>
      <c r="B72" s="395"/>
      <c r="C72" s="396"/>
      <c r="D72" s="392"/>
      <c r="E72" s="392"/>
      <c r="F72" s="392"/>
      <c r="G72" s="395"/>
      <c r="H72" s="396"/>
      <c r="I72" s="392"/>
      <c r="J72" s="392"/>
      <c r="K72" s="392"/>
      <c r="L72" s="395"/>
      <c r="M72" s="396"/>
      <c r="N72" s="392"/>
      <c r="O72" s="392"/>
      <c r="P72" s="392"/>
    </row>
    <row r="73" spans="1:16" s="450" customFormat="1">
      <c r="A73" s="392"/>
      <c r="B73" s="395"/>
      <c r="C73" s="396"/>
      <c r="D73" s="392"/>
      <c r="E73" s="392"/>
      <c r="F73" s="392"/>
      <c r="G73" s="395"/>
      <c r="H73" s="396"/>
      <c r="I73" s="392"/>
      <c r="J73" s="392"/>
      <c r="K73" s="392"/>
      <c r="L73" s="395"/>
      <c r="M73" s="396"/>
      <c r="N73" s="392"/>
      <c r="O73" s="392"/>
      <c r="P73" s="392"/>
    </row>
    <row r="74" spans="1:16" s="450" customFormat="1">
      <c r="A74" s="392"/>
      <c r="B74" s="395"/>
      <c r="C74" s="396"/>
      <c r="D74" s="392"/>
      <c r="E74" s="392"/>
      <c r="F74" s="392"/>
      <c r="G74" s="395"/>
      <c r="H74" s="396"/>
      <c r="I74" s="392"/>
      <c r="J74" s="392"/>
      <c r="K74" s="392"/>
      <c r="L74" s="395"/>
      <c r="M74" s="396"/>
      <c r="N74" s="392"/>
      <c r="O74" s="392"/>
      <c r="P74" s="392"/>
    </row>
    <row r="75" spans="1:16" s="450" customFormat="1">
      <c r="A75" s="392"/>
      <c r="B75" s="395"/>
      <c r="C75" s="396"/>
      <c r="D75" s="392"/>
      <c r="E75" s="392"/>
      <c r="F75" s="392"/>
      <c r="G75" s="395"/>
      <c r="H75" s="396"/>
      <c r="I75" s="392"/>
      <c r="J75" s="392"/>
      <c r="K75" s="392"/>
      <c r="L75" s="395"/>
      <c r="M75" s="396"/>
      <c r="N75" s="392"/>
      <c r="O75" s="392"/>
      <c r="P75" s="392"/>
    </row>
    <row r="76" spans="1:16" s="450" customFormat="1">
      <c r="A76" s="392"/>
      <c r="B76" s="395"/>
      <c r="C76" s="396"/>
      <c r="D76" s="392"/>
      <c r="E76" s="392"/>
      <c r="F76" s="392"/>
      <c r="G76" s="395"/>
      <c r="H76" s="396"/>
      <c r="I76" s="392"/>
      <c r="J76" s="392"/>
      <c r="K76" s="392"/>
      <c r="L76" s="395"/>
      <c r="M76" s="396"/>
      <c r="N76" s="392"/>
      <c r="O76" s="392"/>
      <c r="P76" s="392"/>
    </row>
    <row r="77" spans="1:16" s="450" customFormat="1">
      <c r="A77" s="392"/>
      <c r="B77" s="395"/>
      <c r="C77" s="396"/>
      <c r="D77" s="392"/>
      <c r="E77" s="392"/>
      <c r="F77" s="392"/>
      <c r="G77" s="395"/>
      <c r="H77" s="396"/>
      <c r="I77" s="392"/>
      <c r="J77" s="392"/>
      <c r="K77" s="392"/>
      <c r="L77" s="395"/>
      <c r="M77" s="396"/>
      <c r="N77" s="392"/>
      <c r="O77" s="392"/>
      <c r="P77" s="392"/>
    </row>
    <row r="78" spans="1:16" s="450" customFormat="1">
      <c r="A78" s="392"/>
      <c r="B78" s="395"/>
      <c r="C78" s="396"/>
      <c r="D78" s="392"/>
      <c r="E78" s="392"/>
      <c r="F78" s="392"/>
      <c r="G78" s="395"/>
      <c r="H78" s="396"/>
      <c r="I78" s="392"/>
      <c r="J78" s="392"/>
      <c r="K78" s="392"/>
      <c r="L78" s="395"/>
      <c r="M78" s="396"/>
      <c r="N78" s="392"/>
      <c r="O78" s="392"/>
      <c r="P78" s="392"/>
    </row>
    <row r="79" spans="1:16" s="450" customFormat="1">
      <c r="A79" s="392"/>
      <c r="B79" s="395"/>
      <c r="C79" s="396"/>
      <c r="D79" s="392"/>
      <c r="E79" s="392"/>
      <c r="F79" s="392"/>
      <c r="G79" s="395"/>
      <c r="H79" s="396"/>
      <c r="I79" s="392"/>
      <c r="J79" s="392"/>
      <c r="K79" s="392"/>
      <c r="L79" s="395"/>
      <c r="M79" s="396"/>
      <c r="N79" s="392"/>
      <c r="O79" s="392"/>
      <c r="P79" s="392"/>
    </row>
    <row r="80" spans="1:16" s="450" customFormat="1">
      <c r="A80" s="392"/>
      <c r="B80" s="395"/>
      <c r="C80" s="396"/>
      <c r="D80" s="392"/>
      <c r="E80" s="392"/>
      <c r="F80" s="392"/>
      <c r="G80" s="395"/>
      <c r="H80" s="396"/>
      <c r="I80" s="392"/>
      <c r="J80" s="392"/>
      <c r="K80" s="392"/>
      <c r="L80" s="395"/>
      <c r="M80" s="396"/>
      <c r="N80" s="392"/>
      <c r="O80" s="392"/>
      <c r="P80" s="392"/>
    </row>
  </sheetData>
  <mergeCells count="1">
    <mergeCell ref="A1:P1"/>
  </mergeCells>
  <phoneticPr fontId="22" type="noConversion"/>
  <printOptions horizontalCentered="1"/>
  <pageMargins left="0.51181102362204722" right="0.51181102362204722" top="0.55118110236220474" bottom="0.35433070866141736" header="0.31496062992125984" footer="0.11811023622047245"/>
  <pageSetup paperSize="9" scale="80" orientation="landscape"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7"/>
  <sheetViews>
    <sheetView showGridLines="0" view="pageBreakPreview" zoomScaleNormal="100" zoomScaleSheetLayoutView="100" workbookViewId="0">
      <selection sqref="A1:IV65536"/>
    </sheetView>
  </sheetViews>
  <sheetFormatPr defaultColWidth="8.8984375" defaultRowHeight="16.2"/>
  <cols>
    <col min="1" max="1" width="3.59765625" style="302" customWidth="1"/>
    <col min="2" max="2" width="11.59765625" style="302" customWidth="1"/>
    <col min="3" max="3" width="20.59765625" style="302" customWidth="1"/>
    <col min="4" max="4" width="7.3984375" style="302" bestFit="1" customWidth="1"/>
    <col min="5" max="6" width="5.3984375" style="302" customWidth="1"/>
    <col min="7" max="7" width="11.59765625" style="302" customWidth="1"/>
    <col min="8" max="8" width="20.59765625" style="302" customWidth="1"/>
    <col min="9" max="9" width="6.59765625" style="302" bestFit="1" customWidth="1"/>
    <col min="10" max="10" width="8.09765625" style="302" customWidth="1"/>
    <col min="11" max="11" width="5.3984375" style="302" customWidth="1"/>
    <col min="12" max="12" width="11.59765625" style="302" customWidth="1"/>
    <col min="13" max="13" width="20.59765625" style="302" customWidth="1"/>
    <col min="14" max="14" width="6.59765625" style="302" bestFit="1" customWidth="1"/>
    <col min="15" max="15" width="8.09765625" style="302" customWidth="1"/>
    <col min="16" max="16" width="5.3984375" style="302" customWidth="1"/>
    <col min="17" max="17" width="2.59765625" style="303" customWidth="1"/>
    <col min="18" max="16384" width="8.8984375" style="303"/>
  </cols>
  <sheetData>
    <row r="1" spans="1:26" s="293" customFormat="1" ht="25.5" customHeight="1">
      <c r="A1" s="474" t="s">
        <v>391</v>
      </c>
      <c r="B1" s="474"/>
      <c r="C1" s="474"/>
      <c r="D1" s="474"/>
      <c r="E1" s="474"/>
      <c r="F1" s="474"/>
      <c r="G1" s="474"/>
      <c r="H1" s="474"/>
      <c r="I1" s="474"/>
      <c r="J1" s="474"/>
      <c r="K1" s="474"/>
      <c r="L1" s="474"/>
      <c r="M1" s="474"/>
      <c r="N1" s="474"/>
      <c r="O1" s="474"/>
      <c r="P1" s="474"/>
    </row>
    <row r="2" spans="1:26" s="293" customFormat="1" ht="3.9" customHeight="1">
      <c r="A2" s="294"/>
      <c r="B2" s="295"/>
      <c r="C2" s="295"/>
      <c r="D2" s="295"/>
      <c r="E2" s="295"/>
      <c r="F2" s="295"/>
      <c r="G2" s="295"/>
      <c r="H2" s="295"/>
      <c r="I2" s="295"/>
      <c r="J2" s="295"/>
      <c r="K2" s="295"/>
      <c r="L2" s="295"/>
      <c r="M2" s="295"/>
      <c r="N2" s="295"/>
      <c r="O2" s="295"/>
      <c r="P2" s="295"/>
    </row>
    <row r="3" spans="1:26" s="293" customFormat="1">
      <c r="A3" s="296" t="s">
        <v>218</v>
      </c>
      <c r="B3" s="295"/>
      <c r="C3" s="295"/>
      <c r="D3" s="295"/>
      <c r="E3" s="295"/>
      <c r="F3" s="297"/>
      <c r="G3" s="297"/>
      <c r="H3" s="298"/>
      <c r="I3" s="295"/>
      <c r="J3" s="295"/>
      <c r="K3" s="295"/>
      <c r="L3" s="295"/>
      <c r="M3" s="295"/>
      <c r="N3" s="295"/>
      <c r="O3" s="295"/>
      <c r="P3" s="299"/>
    </row>
    <row r="4" spans="1:26" ht="3.9" customHeight="1">
      <c r="A4" s="300"/>
      <c r="B4" s="301"/>
    </row>
    <row r="5" spans="1:26" s="316" customFormat="1">
      <c r="A5" s="304" t="s">
        <v>0</v>
      </c>
      <c r="B5" s="305"/>
      <c r="C5" s="306" t="s">
        <v>1</v>
      </c>
      <c r="D5" s="305"/>
      <c r="E5" s="307"/>
      <c r="F5" s="308"/>
      <c r="G5" s="309"/>
      <c r="H5" s="306" t="s">
        <v>2</v>
      </c>
      <c r="I5" s="310"/>
      <c r="J5" s="311"/>
      <c r="K5" s="312"/>
      <c r="L5" s="313"/>
      <c r="M5" s="306" t="s">
        <v>3</v>
      </c>
      <c r="N5" s="310"/>
      <c r="O5" s="311"/>
      <c r="P5" s="314"/>
      <c r="Q5" s="315"/>
      <c r="R5" s="315"/>
      <c r="S5" s="315"/>
      <c r="T5" s="315"/>
      <c r="U5" s="315"/>
      <c r="V5" s="315"/>
      <c r="W5" s="315"/>
      <c r="X5" s="315"/>
      <c r="Y5" s="315"/>
      <c r="Z5" s="315"/>
    </row>
    <row r="6" spans="1:26" s="316" customFormat="1">
      <c r="A6" s="317"/>
      <c r="B6" s="318" t="s">
        <v>124</v>
      </c>
      <c r="C6" s="319"/>
      <c r="D6" s="304" t="s">
        <v>5</v>
      </c>
      <c r="E6" s="320" t="s">
        <v>6</v>
      </c>
      <c r="F6" s="304" t="s">
        <v>5</v>
      </c>
      <c r="G6" s="318" t="s">
        <v>124</v>
      </c>
      <c r="H6" s="319"/>
      <c r="I6" s="304" t="s">
        <v>5</v>
      </c>
      <c r="J6" s="304" t="s">
        <v>6</v>
      </c>
      <c r="K6" s="304" t="s">
        <v>5</v>
      </c>
      <c r="L6" s="318" t="s">
        <v>124</v>
      </c>
      <c r="M6" s="321"/>
      <c r="N6" s="304" t="s">
        <v>5</v>
      </c>
      <c r="O6" s="304" t="s">
        <v>6</v>
      </c>
      <c r="P6" s="322" t="s">
        <v>5</v>
      </c>
      <c r="Q6" s="323"/>
      <c r="R6" s="323"/>
      <c r="S6" s="323"/>
      <c r="T6" s="323"/>
      <c r="U6" s="323"/>
      <c r="V6" s="323"/>
      <c r="W6" s="323"/>
      <c r="X6" s="323"/>
      <c r="Y6" s="323"/>
      <c r="Z6" s="323"/>
    </row>
    <row r="7" spans="1:26" s="316" customFormat="1">
      <c r="A7" s="324"/>
      <c r="B7" s="325" t="s">
        <v>125</v>
      </c>
      <c r="C7" s="326" t="s">
        <v>8</v>
      </c>
      <c r="D7" s="317"/>
      <c r="E7" s="327" t="s">
        <v>9</v>
      </c>
      <c r="F7" s="317" t="s">
        <v>10</v>
      </c>
      <c r="G7" s="325" t="s">
        <v>125</v>
      </c>
      <c r="H7" s="326" t="s">
        <v>8</v>
      </c>
      <c r="I7" s="317"/>
      <c r="J7" s="317" t="s">
        <v>219</v>
      </c>
      <c r="K7" s="317" t="s">
        <v>10</v>
      </c>
      <c r="L7" s="325" t="s">
        <v>125</v>
      </c>
      <c r="M7" s="328" t="s">
        <v>8</v>
      </c>
      <c r="N7" s="317"/>
      <c r="O7" s="317" t="s">
        <v>12</v>
      </c>
      <c r="P7" s="329" t="s">
        <v>10</v>
      </c>
      <c r="Q7" s="323"/>
      <c r="U7" s="323"/>
      <c r="V7" s="323"/>
      <c r="W7" s="323"/>
      <c r="X7" s="323"/>
      <c r="Y7" s="323"/>
      <c r="Z7" s="323"/>
    </row>
    <row r="8" spans="1:26" s="316" customFormat="1">
      <c r="A8" s="330" t="s">
        <v>13</v>
      </c>
      <c r="B8" s="331" t="s">
        <v>14</v>
      </c>
      <c r="C8" s="332"/>
      <c r="D8" s="330" t="s">
        <v>15</v>
      </c>
      <c r="E8" s="333" t="s">
        <v>16</v>
      </c>
      <c r="F8" s="334" t="s">
        <v>17</v>
      </c>
      <c r="G8" s="331" t="s">
        <v>14</v>
      </c>
      <c r="H8" s="332"/>
      <c r="I8" s="330" t="s">
        <v>15</v>
      </c>
      <c r="J8" s="330" t="s">
        <v>16</v>
      </c>
      <c r="K8" s="334" t="s">
        <v>17</v>
      </c>
      <c r="L8" s="335" t="s">
        <v>14</v>
      </c>
      <c r="M8" s="336"/>
      <c r="N8" s="330" t="s">
        <v>15</v>
      </c>
      <c r="O8" s="330" t="s">
        <v>16</v>
      </c>
      <c r="P8" s="337" t="s">
        <v>17</v>
      </c>
      <c r="Q8" s="323"/>
      <c r="U8" s="323"/>
      <c r="V8" s="323"/>
      <c r="W8" s="323"/>
      <c r="X8" s="323"/>
      <c r="Y8" s="323"/>
      <c r="Z8" s="323"/>
    </row>
    <row r="9" spans="1:26" s="315" customFormat="1" ht="3.9" customHeight="1">
      <c r="A9" s="324"/>
      <c r="B9" s="338"/>
      <c r="C9" s="324"/>
      <c r="D9" s="338"/>
      <c r="E9" s="338"/>
      <c r="F9" s="324"/>
      <c r="G9" s="338"/>
      <c r="H9" s="324"/>
      <c r="I9" s="338"/>
      <c r="J9" s="338"/>
      <c r="K9" s="324"/>
      <c r="L9" s="338"/>
      <c r="M9" s="324"/>
      <c r="N9" s="339"/>
      <c r="O9" s="339"/>
      <c r="P9" s="340"/>
    </row>
    <row r="10" spans="1:26" s="316" customFormat="1" ht="24" customHeight="1">
      <c r="A10" s="317" t="s">
        <v>18</v>
      </c>
      <c r="B10" s="341" t="s">
        <v>136</v>
      </c>
      <c r="C10" s="342" t="s">
        <v>19</v>
      </c>
      <c r="D10" s="343">
        <v>1410</v>
      </c>
      <c r="E10" s="344">
        <v>43.985991865399122</v>
      </c>
      <c r="F10" s="345">
        <v>100</v>
      </c>
      <c r="G10" s="341" t="s">
        <v>136</v>
      </c>
      <c r="H10" s="342" t="s">
        <v>19</v>
      </c>
      <c r="I10" s="343">
        <v>1002</v>
      </c>
      <c r="J10" s="344">
        <v>60.20643235428782</v>
      </c>
      <c r="K10" s="345">
        <v>100</v>
      </c>
      <c r="L10" s="341" t="s">
        <v>136</v>
      </c>
      <c r="M10" s="342" t="s">
        <v>19</v>
      </c>
      <c r="N10" s="343">
        <v>408</v>
      </c>
      <c r="O10" s="344">
        <v>26.471298105745053</v>
      </c>
      <c r="P10" s="346">
        <v>100</v>
      </c>
    </row>
    <row r="11" spans="1:26" s="316" customFormat="1" ht="3.9" customHeight="1">
      <c r="A11" s="317"/>
      <c r="B11" s="347"/>
      <c r="C11" s="348"/>
      <c r="D11" s="349"/>
      <c r="E11" s="349"/>
      <c r="F11" s="350"/>
      <c r="G11" s="347"/>
      <c r="H11" s="348"/>
      <c r="I11" s="349"/>
      <c r="J11" s="349"/>
      <c r="K11" s="350"/>
      <c r="L11" s="347"/>
      <c r="M11" s="348"/>
      <c r="N11" s="349"/>
      <c r="O11" s="349"/>
      <c r="P11" s="351"/>
    </row>
    <row r="12" spans="1:26" s="316" customFormat="1" ht="24" customHeight="1">
      <c r="A12" s="352">
        <v>1</v>
      </c>
      <c r="B12" s="353" t="s">
        <v>193</v>
      </c>
      <c r="C12" s="342" t="s">
        <v>21</v>
      </c>
      <c r="D12" s="343">
        <v>713</v>
      </c>
      <c r="E12" s="344">
        <v>22.242561843992608</v>
      </c>
      <c r="F12" s="345">
        <v>50.567375886524822</v>
      </c>
      <c r="G12" s="353" t="s">
        <v>193</v>
      </c>
      <c r="H12" s="342" t="s">
        <v>21</v>
      </c>
      <c r="I12" s="343">
        <v>547</v>
      </c>
      <c r="J12" s="344">
        <v>32.867184129536362</v>
      </c>
      <c r="K12" s="345">
        <v>54.590818363273449</v>
      </c>
      <c r="L12" s="353" t="s">
        <v>193</v>
      </c>
      <c r="M12" s="342" t="s">
        <v>21</v>
      </c>
      <c r="N12" s="343">
        <v>166</v>
      </c>
      <c r="O12" s="344">
        <v>10.770185013611957</v>
      </c>
      <c r="P12" s="346">
        <v>40.686274509803923</v>
      </c>
      <c r="R12" s="289"/>
    </row>
    <row r="13" spans="1:26" s="316" customFormat="1" ht="24" customHeight="1">
      <c r="A13" s="352">
        <v>2</v>
      </c>
      <c r="B13" s="353" t="s">
        <v>194</v>
      </c>
      <c r="C13" s="342" t="s">
        <v>127</v>
      </c>
      <c r="D13" s="343">
        <v>174</v>
      </c>
      <c r="E13" s="344">
        <v>5.4280585706237217</v>
      </c>
      <c r="F13" s="345">
        <v>12.340425531914894</v>
      </c>
      <c r="G13" s="353" t="s">
        <v>194</v>
      </c>
      <c r="H13" s="342" t="s">
        <v>127</v>
      </c>
      <c r="I13" s="343">
        <v>119</v>
      </c>
      <c r="J13" s="344">
        <v>7.1502649203196107</v>
      </c>
      <c r="K13" s="345">
        <v>11.876247504990021</v>
      </c>
      <c r="L13" s="353" t="s">
        <v>143</v>
      </c>
      <c r="M13" s="342" t="s">
        <v>23</v>
      </c>
      <c r="N13" s="343">
        <v>65</v>
      </c>
      <c r="O13" s="344">
        <v>4.2172411197878148</v>
      </c>
      <c r="P13" s="346">
        <v>15.931372549019606</v>
      </c>
      <c r="R13" s="289"/>
    </row>
    <row r="14" spans="1:26" s="316" customFormat="1" ht="24" customHeight="1">
      <c r="A14" s="352">
        <v>3</v>
      </c>
      <c r="B14" s="353" t="s">
        <v>143</v>
      </c>
      <c r="C14" s="342" t="s">
        <v>23</v>
      </c>
      <c r="D14" s="343">
        <v>139</v>
      </c>
      <c r="E14" s="344">
        <v>4.3362077087166506</v>
      </c>
      <c r="F14" s="345">
        <v>9.8581560283687946</v>
      </c>
      <c r="G14" s="353" t="s">
        <v>143</v>
      </c>
      <c r="H14" s="342" t="s">
        <v>23</v>
      </c>
      <c r="I14" s="343">
        <v>74</v>
      </c>
      <c r="J14" s="344">
        <v>4.4463832277617747</v>
      </c>
      <c r="K14" s="345">
        <v>7.3852295409181634</v>
      </c>
      <c r="L14" s="353" t="s">
        <v>194</v>
      </c>
      <c r="M14" s="342" t="s">
        <v>127</v>
      </c>
      <c r="N14" s="343">
        <v>55</v>
      </c>
      <c r="O14" s="344">
        <v>3.5684347936666123</v>
      </c>
      <c r="P14" s="346">
        <v>13.480392156862745</v>
      </c>
      <c r="R14" s="289"/>
    </row>
    <row r="15" spans="1:26" s="316" customFormat="1" ht="24" customHeight="1">
      <c r="A15" s="352">
        <v>4</v>
      </c>
      <c r="B15" s="353" t="s">
        <v>158</v>
      </c>
      <c r="C15" s="342" t="s">
        <v>128</v>
      </c>
      <c r="D15" s="343">
        <v>46</v>
      </c>
      <c r="E15" s="344">
        <v>1.4350039899350067</v>
      </c>
      <c r="F15" s="345">
        <v>3.2624113475177303</v>
      </c>
      <c r="G15" s="353" t="s">
        <v>158</v>
      </c>
      <c r="H15" s="342" t="s">
        <v>128</v>
      </c>
      <c r="I15" s="343">
        <v>38</v>
      </c>
      <c r="J15" s="344">
        <v>2.2832778737155062</v>
      </c>
      <c r="K15" s="345">
        <v>3.7924151696606789</v>
      </c>
      <c r="L15" s="353" t="s">
        <v>182</v>
      </c>
      <c r="M15" s="342" t="s">
        <v>129</v>
      </c>
      <c r="N15" s="343">
        <v>14</v>
      </c>
      <c r="O15" s="344">
        <v>0.9083288565696831</v>
      </c>
      <c r="P15" s="346">
        <v>3.4313725490196081</v>
      </c>
    </row>
    <row r="16" spans="1:26" s="316" customFormat="1" ht="24" customHeight="1">
      <c r="A16" s="352">
        <v>5</v>
      </c>
      <c r="B16" s="353" t="s">
        <v>188</v>
      </c>
      <c r="C16" s="342" t="s">
        <v>130</v>
      </c>
      <c r="D16" s="343">
        <v>28</v>
      </c>
      <c r="E16" s="344">
        <v>0.87348068952565638</v>
      </c>
      <c r="F16" s="345">
        <v>1.9858156028368796</v>
      </c>
      <c r="G16" s="353" t="s">
        <v>188</v>
      </c>
      <c r="H16" s="342" t="s">
        <v>130</v>
      </c>
      <c r="I16" s="343">
        <v>19</v>
      </c>
      <c r="J16" s="344">
        <v>1.1416389368577531</v>
      </c>
      <c r="K16" s="345">
        <v>1.8962075848303395</v>
      </c>
      <c r="L16" s="353" t="s">
        <v>188</v>
      </c>
      <c r="M16" s="342" t="s">
        <v>130</v>
      </c>
      <c r="N16" s="343">
        <v>9</v>
      </c>
      <c r="O16" s="344">
        <v>0.58392569350908197</v>
      </c>
      <c r="P16" s="346">
        <v>2.2058823529411766</v>
      </c>
    </row>
    <row r="17" spans="1:16" s="316" customFormat="1" ht="24" customHeight="1">
      <c r="A17" s="352">
        <v>6</v>
      </c>
      <c r="B17" s="353" t="s">
        <v>182</v>
      </c>
      <c r="C17" s="342" t="s">
        <v>220</v>
      </c>
      <c r="D17" s="343">
        <v>21</v>
      </c>
      <c r="E17" s="344">
        <v>0.65511051714424218</v>
      </c>
      <c r="F17" s="345">
        <v>1.4893617021276597</v>
      </c>
      <c r="G17" s="353" t="s">
        <v>166</v>
      </c>
      <c r="H17" s="342" t="s">
        <v>35</v>
      </c>
      <c r="I17" s="343">
        <v>14</v>
      </c>
      <c r="J17" s="344">
        <v>0.84120763768466011</v>
      </c>
      <c r="K17" s="345">
        <v>1.3972055888223553</v>
      </c>
      <c r="L17" s="353" t="s">
        <v>158</v>
      </c>
      <c r="M17" s="342" t="s">
        <v>128</v>
      </c>
      <c r="N17" s="343">
        <v>8</v>
      </c>
      <c r="O17" s="344">
        <v>0.51904506089696179</v>
      </c>
      <c r="P17" s="346">
        <v>1.9607843137254901</v>
      </c>
    </row>
    <row r="18" spans="1:16" s="316" customFormat="1" ht="24" customHeight="1">
      <c r="A18" s="352">
        <v>7</v>
      </c>
      <c r="B18" s="353" t="s">
        <v>166</v>
      </c>
      <c r="C18" s="342" t="s">
        <v>221</v>
      </c>
      <c r="D18" s="343">
        <v>18</v>
      </c>
      <c r="E18" s="344">
        <v>0.5615233004093505</v>
      </c>
      <c r="F18" s="345">
        <v>1.2765957446808509</v>
      </c>
      <c r="G18" s="353" t="s">
        <v>195</v>
      </c>
      <c r="H18" s="342" t="s">
        <v>222</v>
      </c>
      <c r="I18" s="343">
        <v>9</v>
      </c>
      <c r="J18" s="344">
        <v>0.54077633851156726</v>
      </c>
      <c r="K18" s="345">
        <v>0.89820359281437123</v>
      </c>
      <c r="L18" s="353" t="s">
        <v>159</v>
      </c>
      <c r="M18" s="342" t="s">
        <v>223</v>
      </c>
      <c r="N18" s="343">
        <v>7</v>
      </c>
      <c r="O18" s="344">
        <v>0.45416442828484155</v>
      </c>
      <c r="P18" s="346">
        <v>1.715686274509804</v>
      </c>
    </row>
    <row r="19" spans="1:16" s="316" customFormat="1" ht="24" customHeight="1">
      <c r="A19" s="352">
        <v>8</v>
      </c>
      <c r="B19" s="353" t="s">
        <v>159</v>
      </c>
      <c r="C19" s="342" t="s">
        <v>31</v>
      </c>
      <c r="D19" s="343">
        <v>14</v>
      </c>
      <c r="E19" s="344">
        <v>0.43674034476282819</v>
      </c>
      <c r="F19" s="345">
        <v>0.99290780141843982</v>
      </c>
      <c r="G19" s="353" t="s">
        <v>159</v>
      </c>
      <c r="H19" s="342" t="s">
        <v>31</v>
      </c>
      <c r="I19" s="343">
        <v>7</v>
      </c>
      <c r="J19" s="344">
        <v>0.42060381884233006</v>
      </c>
      <c r="K19" s="345">
        <v>0.69860279441117767</v>
      </c>
      <c r="L19" s="353" t="s">
        <v>145</v>
      </c>
      <c r="M19" s="342" t="s">
        <v>224</v>
      </c>
      <c r="N19" s="343">
        <v>4</v>
      </c>
      <c r="O19" s="344">
        <v>0.25952253044848089</v>
      </c>
      <c r="P19" s="346">
        <v>0.98039215686274506</v>
      </c>
    </row>
    <row r="20" spans="1:16" s="316" customFormat="1" ht="24" customHeight="1">
      <c r="A20" s="352">
        <v>9</v>
      </c>
      <c r="B20" s="353" t="s">
        <v>195</v>
      </c>
      <c r="C20" s="342" t="s">
        <v>131</v>
      </c>
      <c r="D20" s="343">
        <v>12</v>
      </c>
      <c r="E20" s="344">
        <v>0.37434886693956698</v>
      </c>
      <c r="F20" s="345">
        <v>0.85106382978723405</v>
      </c>
      <c r="G20" s="353" t="s">
        <v>182</v>
      </c>
      <c r="H20" s="342" t="s">
        <v>129</v>
      </c>
      <c r="I20" s="343">
        <v>7</v>
      </c>
      <c r="J20" s="344">
        <v>0.42060381884233006</v>
      </c>
      <c r="K20" s="345">
        <v>0.69860279441117767</v>
      </c>
      <c r="L20" s="353" t="s">
        <v>166</v>
      </c>
      <c r="M20" s="342" t="s">
        <v>35</v>
      </c>
      <c r="N20" s="343">
        <v>4</v>
      </c>
      <c r="O20" s="344">
        <v>0.25952253044848089</v>
      </c>
      <c r="P20" s="346">
        <v>0.98039215686274506</v>
      </c>
    </row>
    <row r="21" spans="1:16" s="316" customFormat="1" ht="24" customHeight="1">
      <c r="A21" s="352">
        <v>10</v>
      </c>
      <c r="B21" s="353" t="s">
        <v>145</v>
      </c>
      <c r="C21" s="342" t="s">
        <v>224</v>
      </c>
      <c r="D21" s="343">
        <v>8</v>
      </c>
      <c r="E21" s="344">
        <v>0.24956591129304467</v>
      </c>
      <c r="F21" s="345">
        <v>0.56737588652482274</v>
      </c>
      <c r="G21" s="353" t="s">
        <v>177</v>
      </c>
      <c r="H21" s="342" t="s">
        <v>38</v>
      </c>
      <c r="I21" s="343">
        <v>5</v>
      </c>
      <c r="J21" s="344">
        <v>0.30043129917309286</v>
      </c>
      <c r="K21" s="345">
        <v>0.49900199600798401</v>
      </c>
      <c r="L21" s="353" t="s">
        <v>139</v>
      </c>
      <c r="M21" s="342" t="s">
        <v>64</v>
      </c>
      <c r="N21" s="343">
        <v>3</v>
      </c>
      <c r="O21" s="344">
        <v>0.19464189783636068</v>
      </c>
      <c r="P21" s="346">
        <v>0.73529411764705876</v>
      </c>
    </row>
    <row r="22" spans="1:16" s="316" customFormat="1" ht="24" customHeight="1">
      <c r="A22" s="352"/>
      <c r="B22" s="354"/>
      <c r="C22" s="342" t="s">
        <v>225</v>
      </c>
      <c r="D22" s="355">
        <v>237</v>
      </c>
      <c r="E22" s="344">
        <v>7.3933901220564486</v>
      </c>
      <c r="F22" s="345">
        <v>16.808510638297872</v>
      </c>
      <c r="G22" s="354"/>
      <c r="H22" s="342" t="s">
        <v>225</v>
      </c>
      <c r="I22" s="355">
        <v>163</v>
      </c>
      <c r="J22" s="344">
        <v>9.7940603530428287</v>
      </c>
      <c r="K22" s="345">
        <v>16.267465069860279</v>
      </c>
      <c r="L22" s="354"/>
      <c r="M22" s="342" t="s">
        <v>225</v>
      </c>
      <c r="N22" s="355">
        <v>73</v>
      </c>
      <c r="O22" s="344">
        <v>4.7362861806847762</v>
      </c>
      <c r="P22" s="346">
        <v>17.892156862745097</v>
      </c>
    </row>
    <row r="23" spans="1:16" s="316" customFormat="1" ht="3.9" customHeight="1">
      <c r="A23" s="352"/>
      <c r="B23" s="356"/>
      <c r="C23" s="348"/>
      <c r="D23" s="349"/>
      <c r="E23" s="349"/>
      <c r="F23" s="350"/>
      <c r="G23" s="356"/>
      <c r="H23" s="348"/>
      <c r="I23" s="349"/>
      <c r="J23" s="349"/>
      <c r="K23" s="350"/>
      <c r="L23" s="356"/>
      <c r="M23" s="348"/>
      <c r="N23" s="349"/>
      <c r="O23" s="349"/>
      <c r="P23" s="351"/>
    </row>
    <row r="24" spans="1:16" s="316" customFormat="1" ht="3.9" customHeight="1">
      <c r="A24" s="357"/>
      <c r="B24" s="358"/>
      <c r="C24" s="359"/>
      <c r="D24" s="360"/>
      <c r="E24" s="360"/>
      <c r="F24" s="361"/>
      <c r="G24" s="358"/>
      <c r="H24" s="359"/>
      <c r="I24" s="360"/>
      <c r="J24" s="360"/>
      <c r="K24" s="361"/>
      <c r="L24" s="358"/>
      <c r="M24" s="359"/>
      <c r="N24" s="360"/>
      <c r="O24" s="360"/>
      <c r="P24" s="360"/>
    </row>
    <row r="25" spans="1:16" s="316" customFormat="1" ht="24" customHeight="1">
      <c r="A25" s="352">
        <v>11</v>
      </c>
      <c r="B25" s="353" t="s">
        <v>177</v>
      </c>
      <c r="C25" s="342" t="s">
        <v>38</v>
      </c>
      <c r="D25" s="343">
        <v>7</v>
      </c>
      <c r="E25" s="344">
        <v>0.2183701723814141</v>
      </c>
      <c r="F25" s="345">
        <v>0.49645390070921991</v>
      </c>
      <c r="G25" s="353" t="s">
        <v>145</v>
      </c>
      <c r="H25" s="342" t="s">
        <v>224</v>
      </c>
      <c r="I25" s="343">
        <v>4</v>
      </c>
      <c r="J25" s="344">
        <v>0.24034503933847429</v>
      </c>
      <c r="K25" s="345">
        <v>0.39920159680638717</v>
      </c>
      <c r="L25" s="353" t="s">
        <v>207</v>
      </c>
      <c r="M25" s="342" t="s">
        <v>132</v>
      </c>
      <c r="N25" s="343">
        <v>3</v>
      </c>
      <c r="O25" s="344">
        <v>0.19464189783636068</v>
      </c>
      <c r="P25" s="346">
        <v>0.73529411764705876</v>
      </c>
    </row>
    <row r="26" spans="1:16" s="316" customFormat="1" ht="24" customHeight="1">
      <c r="A26" s="352">
        <v>12</v>
      </c>
      <c r="B26" s="353" t="s">
        <v>139</v>
      </c>
      <c r="C26" s="342" t="s">
        <v>64</v>
      </c>
      <c r="D26" s="343">
        <v>6</v>
      </c>
      <c r="E26" s="344">
        <v>0.18717443346978349</v>
      </c>
      <c r="F26" s="345">
        <v>0.42553191489361702</v>
      </c>
      <c r="G26" s="353" t="s">
        <v>139</v>
      </c>
      <c r="H26" s="342" t="s">
        <v>64</v>
      </c>
      <c r="I26" s="343">
        <v>3</v>
      </c>
      <c r="J26" s="344">
        <v>0.18025877950385574</v>
      </c>
      <c r="K26" s="345">
        <v>0.29940119760479045</v>
      </c>
      <c r="L26" s="353" t="s">
        <v>195</v>
      </c>
      <c r="M26" s="342" t="s">
        <v>131</v>
      </c>
      <c r="N26" s="343">
        <v>3</v>
      </c>
      <c r="O26" s="344">
        <v>0.19464189783636068</v>
      </c>
      <c r="P26" s="346">
        <v>0.73529411764705876</v>
      </c>
    </row>
    <row r="27" spans="1:16" s="316" customFormat="1" ht="24" customHeight="1">
      <c r="A27" s="352">
        <v>13</v>
      </c>
      <c r="B27" s="353" t="s">
        <v>165</v>
      </c>
      <c r="C27" s="342" t="s">
        <v>164</v>
      </c>
      <c r="D27" s="343">
        <v>5</v>
      </c>
      <c r="E27" s="344">
        <v>0.15597869455815291</v>
      </c>
      <c r="F27" s="345">
        <v>0.3546099290780142</v>
      </c>
      <c r="G27" s="353" t="s">
        <v>142</v>
      </c>
      <c r="H27" s="342" t="s">
        <v>134</v>
      </c>
      <c r="I27" s="343">
        <v>3</v>
      </c>
      <c r="J27" s="344">
        <v>0.18025877950385574</v>
      </c>
      <c r="K27" s="345">
        <v>0.29940119760479045</v>
      </c>
      <c r="L27" s="353" t="s">
        <v>147</v>
      </c>
      <c r="M27" s="342" t="s">
        <v>45</v>
      </c>
      <c r="N27" s="343">
        <v>2</v>
      </c>
      <c r="O27" s="344">
        <v>0.12976126522424045</v>
      </c>
      <c r="P27" s="346">
        <v>0.49019607843137253</v>
      </c>
    </row>
    <row r="28" spans="1:16" s="316" customFormat="1" ht="24" customHeight="1">
      <c r="A28" s="352">
        <v>14</v>
      </c>
      <c r="B28" s="353" t="s">
        <v>147</v>
      </c>
      <c r="C28" s="342" t="s">
        <v>45</v>
      </c>
      <c r="D28" s="343">
        <v>4</v>
      </c>
      <c r="E28" s="344">
        <v>0.12478295564652234</v>
      </c>
      <c r="F28" s="345">
        <v>0.28368794326241137</v>
      </c>
      <c r="G28" s="353" t="s">
        <v>165</v>
      </c>
      <c r="H28" s="342" t="s">
        <v>164</v>
      </c>
      <c r="I28" s="343">
        <v>3</v>
      </c>
      <c r="J28" s="344">
        <v>0.18025877950385574</v>
      </c>
      <c r="K28" s="345">
        <v>0.29940119760479045</v>
      </c>
      <c r="L28" s="353" t="s">
        <v>165</v>
      </c>
      <c r="M28" s="342" t="s">
        <v>164</v>
      </c>
      <c r="N28" s="343">
        <v>2</v>
      </c>
      <c r="O28" s="344">
        <v>0.12976126522424045</v>
      </c>
      <c r="P28" s="346">
        <v>0.49019607843137253</v>
      </c>
    </row>
    <row r="29" spans="1:16" s="316" customFormat="1" ht="24" customHeight="1">
      <c r="A29" s="362">
        <v>15</v>
      </c>
      <c r="B29" s="363" t="s">
        <v>142</v>
      </c>
      <c r="C29" s="364" t="s">
        <v>134</v>
      </c>
      <c r="D29" s="365">
        <v>3</v>
      </c>
      <c r="E29" s="366">
        <v>9.3587216734891746E-2</v>
      </c>
      <c r="F29" s="367">
        <v>0.21276595744680851</v>
      </c>
      <c r="G29" s="363" t="s">
        <v>146</v>
      </c>
      <c r="H29" s="364" t="s">
        <v>40</v>
      </c>
      <c r="I29" s="368">
        <v>2</v>
      </c>
      <c r="J29" s="366">
        <v>0.12017251966923714</v>
      </c>
      <c r="K29" s="367">
        <v>0.19960079840319359</v>
      </c>
      <c r="L29" s="363" t="s">
        <v>177</v>
      </c>
      <c r="M29" s="364" t="s">
        <v>38</v>
      </c>
      <c r="N29" s="368">
        <v>2</v>
      </c>
      <c r="O29" s="366">
        <v>0.12976126522424045</v>
      </c>
      <c r="P29" s="366">
        <v>0.49019607843137253</v>
      </c>
    </row>
    <row r="30" spans="1:16" s="372" customFormat="1" ht="3.9" customHeight="1">
      <c r="A30" s="369"/>
      <c r="B30" s="369"/>
      <c r="C30" s="370"/>
      <c r="D30" s="355"/>
      <c r="E30" s="371"/>
      <c r="F30" s="371"/>
      <c r="G30" s="371"/>
      <c r="H30" s="370"/>
      <c r="I30" s="355"/>
      <c r="J30" s="371"/>
      <c r="K30" s="371"/>
      <c r="L30" s="371"/>
      <c r="M30" s="370"/>
      <c r="N30" s="355"/>
      <c r="O30" s="371"/>
      <c r="P30" s="371"/>
    </row>
    <row r="31" spans="1:16" s="378" customFormat="1" ht="13.8">
      <c r="A31" s="373" t="s">
        <v>226</v>
      </c>
      <c r="B31" s="374"/>
      <c r="C31" s="375"/>
      <c r="D31" s="376"/>
      <c r="E31" s="376"/>
      <c r="F31" s="376"/>
      <c r="G31" s="375"/>
      <c r="H31" s="375"/>
      <c r="I31" s="376"/>
      <c r="J31" s="376"/>
      <c r="K31" s="376"/>
      <c r="L31" s="375"/>
      <c r="M31" s="375"/>
      <c r="N31" s="375"/>
      <c r="O31" s="375"/>
      <c r="P31" s="377"/>
    </row>
    <row r="32" spans="1:16">
      <c r="A32" s="302" t="s">
        <v>18</v>
      </c>
      <c r="C32" s="379"/>
      <c r="H32" s="379"/>
      <c r="L32" s="380"/>
      <c r="M32" s="381"/>
      <c r="N32" s="382"/>
      <c r="O32" s="382"/>
    </row>
    <row r="33" spans="3:15">
      <c r="C33" s="379"/>
      <c r="H33" s="379"/>
      <c r="M33" s="382"/>
      <c r="N33" s="382"/>
      <c r="O33" s="382"/>
    </row>
    <row r="34" spans="3:15">
      <c r="C34" s="379"/>
      <c r="H34" s="379"/>
      <c r="M34" s="382"/>
      <c r="N34" s="382"/>
      <c r="O34" s="382"/>
    </row>
    <row r="35" spans="3:15">
      <c r="C35" s="289"/>
      <c r="M35" s="382"/>
      <c r="N35" s="382"/>
      <c r="O35" s="382"/>
    </row>
    <row r="36" spans="3:15">
      <c r="C36" s="289"/>
      <c r="H36" s="379"/>
      <c r="M36" s="382"/>
    </row>
    <row r="37" spans="3:15">
      <c r="C37" s="289"/>
      <c r="H37" s="379"/>
      <c r="M37" s="382"/>
    </row>
    <row r="38" spans="3:15">
      <c r="C38" s="383"/>
      <c r="H38" s="379"/>
      <c r="M38" s="382"/>
    </row>
    <row r="39" spans="3:15">
      <c r="C39" s="383"/>
      <c r="H39" s="379"/>
      <c r="M39" s="382"/>
    </row>
    <row r="40" spans="3:15">
      <c r="C40" s="383"/>
      <c r="H40" s="379"/>
      <c r="M40" s="382"/>
    </row>
    <row r="41" spans="3:15">
      <c r="C41" s="379"/>
      <c r="H41" s="379"/>
      <c r="M41" s="382"/>
    </row>
    <row r="42" spans="3:15">
      <c r="C42" s="379"/>
      <c r="H42" s="379"/>
      <c r="M42" s="382"/>
    </row>
    <row r="43" spans="3:15">
      <c r="C43" s="379"/>
      <c r="H43" s="379"/>
      <c r="M43" s="382"/>
    </row>
    <row r="44" spans="3:15">
      <c r="C44" s="379"/>
      <c r="H44" s="379"/>
      <c r="M44" s="382"/>
    </row>
    <row r="45" spans="3:15">
      <c r="C45" s="379"/>
      <c r="H45" s="379"/>
    </row>
    <row r="46" spans="3:15">
      <c r="C46" s="379"/>
      <c r="H46" s="379"/>
    </row>
    <row r="47" spans="3:15">
      <c r="H47" s="379"/>
    </row>
  </sheetData>
  <mergeCells count="1">
    <mergeCell ref="A1:P1"/>
  </mergeCells>
  <phoneticPr fontId="22" type="noConversion"/>
  <printOptions horizontalCentered="1" verticalCentered="1"/>
  <pageMargins left="0.19685039370078741" right="0" top="0.19685039370078741" bottom="0" header="0" footer="0"/>
  <pageSetup paperSize="9" scale="83"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workbookViewId="0">
      <selection sqref="A1:IV65536"/>
    </sheetView>
  </sheetViews>
  <sheetFormatPr defaultColWidth="9" defaultRowHeight="16.2"/>
  <cols>
    <col min="1" max="1" width="2.59765625" style="204" customWidth="1"/>
    <col min="2" max="2" width="11.59765625" style="205" customWidth="1"/>
    <col min="3" max="3" width="23.09765625" style="206" customWidth="1"/>
    <col min="4" max="4" width="4.69921875" style="204" customWidth="1"/>
    <col min="5" max="5" width="6.09765625" style="204" customWidth="1"/>
    <col min="6" max="6" width="5.59765625" style="204" customWidth="1"/>
    <col min="7" max="7" width="11.59765625" style="204" customWidth="1"/>
    <col min="8" max="8" width="23.09765625" style="207" customWidth="1"/>
    <col min="9" max="9" width="4.69921875" style="204" customWidth="1"/>
    <col min="10" max="10" width="7.8984375" style="204" customWidth="1"/>
    <col min="11" max="11" width="5.59765625" style="204" customWidth="1"/>
    <col min="12" max="12" width="11.59765625" style="204" customWidth="1"/>
    <col min="13" max="13" width="23.09765625" style="207" customWidth="1"/>
    <col min="14" max="14" width="4.69921875" style="204" customWidth="1"/>
    <col min="15" max="15" width="7.8984375" style="204" customWidth="1"/>
    <col min="16" max="16" width="5.59765625" style="204" customWidth="1"/>
    <col min="17" max="20" width="8.59765625" style="204" customWidth="1"/>
    <col min="21" max="16384" width="9" style="204"/>
  </cols>
  <sheetData>
    <row r="1" spans="1:19" s="198" customFormat="1" ht="24.6">
      <c r="A1" s="474" t="s">
        <v>391</v>
      </c>
      <c r="B1" s="474"/>
      <c r="C1" s="474"/>
      <c r="D1" s="474"/>
      <c r="E1" s="474"/>
      <c r="F1" s="474"/>
      <c r="G1" s="474"/>
      <c r="H1" s="474"/>
      <c r="I1" s="474"/>
      <c r="J1" s="474"/>
      <c r="K1" s="474"/>
      <c r="L1" s="474"/>
      <c r="M1" s="474"/>
      <c r="N1" s="474"/>
      <c r="O1" s="474"/>
      <c r="P1" s="474"/>
    </row>
    <row r="2" spans="1:19" s="198" customFormat="1" ht="3.9" customHeight="1">
      <c r="A2" s="199"/>
      <c r="B2" s="200"/>
      <c r="C2" s="201"/>
      <c r="D2" s="200"/>
      <c r="E2" s="200"/>
      <c r="F2" s="200"/>
      <c r="G2" s="200"/>
      <c r="H2" s="201"/>
      <c r="I2" s="200"/>
      <c r="J2" s="200"/>
      <c r="K2" s="200"/>
      <c r="L2" s="200"/>
      <c r="M2" s="201"/>
      <c r="N2" s="200"/>
      <c r="O2" s="200"/>
      <c r="P2" s="200"/>
    </row>
    <row r="3" spans="1:19" s="288" customFormat="1">
      <c r="A3" s="285" t="s">
        <v>205</v>
      </c>
      <c r="B3" s="286"/>
      <c r="C3" s="286"/>
      <c r="D3" s="285"/>
      <c r="E3" s="285"/>
      <c r="F3" s="285"/>
      <c r="G3" s="285"/>
      <c r="H3" s="287"/>
      <c r="I3" s="285"/>
      <c r="J3" s="285"/>
      <c r="K3" s="285"/>
      <c r="L3" s="285"/>
      <c r="M3" s="285"/>
      <c r="N3" s="285"/>
      <c r="O3" s="285"/>
      <c r="P3" s="286"/>
    </row>
    <row r="4" spans="1:19" ht="3.9" customHeight="1"/>
    <row r="5" spans="1:19" s="207" customFormat="1">
      <c r="A5" s="208" t="s">
        <v>0</v>
      </c>
      <c r="B5" s="209"/>
      <c r="C5" s="210" t="s">
        <v>1</v>
      </c>
      <c r="D5" s="209"/>
      <c r="E5" s="211"/>
      <c r="F5" s="212"/>
      <c r="G5" s="213"/>
      <c r="H5" s="210" t="s">
        <v>2</v>
      </c>
      <c r="I5" s="213"/>
      <c r="J5" s="214"/>
      <c r="K5" s="215"/>
      <c r="L5" s="216"/>
      <c r="M5" s="210" t="s">
        <v>3</v>
      </c>
      <c r="N5" s="213"/>
      <c r="O5" s="214"/>
      <c r="P5" s="217"/>
    </row>
    <row r="6" spans="1:19" s="207" customFormat="1">
      <c r="A6" s="218"/>
      <c r="B6" s="219" t="s">
        <v>124</v>
      </c>
      <c r="C6" s="220"/>
      <c r="D6" s="208" t="s">
        <v>5</v>
      </c>
      <c r="E6" s="221" t="s">
        <v>6</v>
      </c>
      <c r="F6" s="208" t="s">
        <v>5</v>
      </c>
      <c r="G6" s="219" t="s">
        <v>124</v>
      </c>
      <c r="H6" s="220"/>
      <c r="I6" s="208" t="s">
        <v>5</v>
      </c>
      <c r="J6" s="208" t="s">
        <v>6</v>
      </c>
      <c r="K6" s="208" t="s">
        <v>5</v>
      </c>
      <c r="L6" s="219" t="s">
        <v>124</v>
      </c>
      <c r="M6" s="222"/>
      <c r="N6" s="208" t="s">
        <v>5</v>
      </c>
      <c r="O6" s="208" t="s">
        <v>6</v>
      </c>
      <c r="P6" s="223" t="s">
        <v>5</v>
      </c>
    </row>
    <row r="7" spans="1:19" s="207" customFormat="1">
      <c r="A7" s="218"/>
      <c r="B7" s="224" t="s">
        <v>125</v>
      </c>
      <c r="C7" s="225" t="s">
        <v>8</v>
      </c>
      <c r="D7" s="226"/>
      <c r="E7" s="227" t="s">
        <v>9</v>
      </c>
      <c r="F7" s="226" t="s">
        <v>10</v>
      </c>
      <c r="G7" s="224" t="s">
        <v>125</v>
      </c>
      <c r="H7" s="225" t="s">
        <v>8</v>
      </c>
      <c r="I7" s="226"/>
      <c r="J7" s="226" t="s">
        <v>11</v>
      </c>
      <c r="K7" s="226" t="s">
        <v>10</v>
      </c>
      <c r="L7" s="224" t="s">
        <v>125</v>
      </c>
      <c r="M7" s="228" t="s">
        <v>8</v>
      </c>
      <c r="N7" s="226"/>
      <c r="O7" s="226" t="s">
        <v>12</v>
      </c>
      <c r="P7" s="229" t="s">
        <v>10</v>
      </c>
    </row>
    <row r="8" spans="1:19" s="207" customFormat="1">
      <c r="A8" s="230" t="s">
        <v>13</v>
      </c>
      <c r="B8" s="231" t="s">
        <v>14</v>
      </c>
      <c r="C8" s="232"/>
      <c r="D8" s="230" t="s">
        <v>15</v>
      </c>
      <c r="E8" s="233" t="s">
        <v>16</v>
      </c>
      <c r="F8" s="230" t="s">
        <v>17</v>
      </c>
      <c r="G8" s="231" t="s">
        <v>14</v>
      </c>
      <c r="H8" s="232"/>
      <c r="I8" s="230" t="s">
        <v>15</v>
      </c>
      <c r="J8" s="230" t="s">
        <v>16</v>
      </c>
      <c r="K8" s="230" t="s">
        <v>17</v>
      </c>
      <c r="L8" s="231" t="s">
        <v>14</v>
      </c>
      <c r="M8" s="234"/>
      <c r="N8" s="230" t="s">
        <v>15</v>
      </c>
      <c r="O8" s="230" t="s">
        <v>16</v>
      </c>
      <c r="P8" s="235" t="s">
        <v>17</v>
      </c>
    </row>
    <row r="9" spans="1:19" ht="3.9" customHeight="1">
      <c r="A9" s="236"/>
      <c r="B9" s="237"/>
      <c r="C9" s="238"/>
      <c r="D9" s="239"/>
      <c r="E9" s="239"/>
      <c r="F9" s="236"/>
      <c r="G9" s="240"/>
      <c r="H9" s="241"/>
      <c r="I9" s="239"/>
      <c r="J9" s="239"/>
      <c r="K9" s="236"/>
      <c r="L9" s="240"/>
      <c r="M9" s="241"/>
      <c r="N9" s="239"/>
      <c r="O9" s="239"/>
      <c r="P9" s="242"/>
    </row>
    <row r="10" spans="1:19" s="249" customFormat="1">
      <c r="A10" s="243" t="s">
        <v>18</v>
      </c>
      <c r="B10" s="244" t="s">
        <v>136</v>
      </c>
      <c r="C10" s="245" t="s">
        <v>19</v>
      </c>
      <c r="D10" s="246">
        <v>1336</v>
      </c>
      <c r="E10" s="247">
        <v>41.729500383000001</v>
      </c>
      <c r="F10" s="248">
        <v>100</v>
      </c>
      <c r="G10" s="244" t="s">
        <v>136</v>
      </c>
      <c r="H10" s="245" t="s">
        <v>19</v>
      </c>
      <c r="I10" s="246">
        <v>965</v>
      </c>
      <c r="J10" s="247">
        <v>58.119995807999999</v>
      </c>
      <c r="K10" s="248">
        <v>100</v>
      </c>
      <c r="L10" s="244" t="s">
        <v>136</v>
      </c>
      <c r="M10" s="245" t="s">
        <v>19</v>
      </c>
      <c r="N10" s="246">
        <v>371</v>
      </c>
      <c r="O10" s="247">
        <v>24.071932905000001</v>
      </c>
      <c r="P10" s="247">
        <v>100</v>
      </c>
      <c r="Q10" s="289"/>
      <c r="R10" s="289"/>
      <c r="S10" s="289"/>
    </row>
    <row r="11" spans="1:19" ht="3.9" customHeight="1">
      <c r="A11" s="250"/>
      <c r="B11" s="251"/>
      <c r="C11" s="245"/>
      <c r="D11" s="246"/>
      <c r="E11" s="247"/>
      <c r="F11" s="248"/>
      <c r="G11" s="251"/>
      <c r="H11" s="245"/>
      <c r="I11" s="246"/>
      <c r="J11" s="247"/>
      <c r="K11" s="248"/>
      <c r="L11" s="251"/>
      <c r="M11" s="245"/>
      <c r="N11" s="246"/>
      <c r="O11" s="247"/>
      <c r="P11" s="247"/>
    </row>
    <row r="12" spans="1:19" s="205" customFormat="1" ht="13.8">
      <c r="A12" s="250">
        <v>1</v>
      </c>
      <c r="B12" s="252" t="s">
        <v>193</v>
      </c>
      <c r="C12" s="245" t="s">
        <v>21</v>
      </c>
      <c r="D12" s="246">
        <v>691</v>
      </c>
      <c r="E12" s="247">
        <v>21.583147278999999</v>
      </c>
      <c r="F12" s="248">
        <v>51.721556886000002</v>
      </c>
      <c r="G12" s="252" t="s">
        <v>193</v>
      </c>
      <c r="H12" s="245" t="s">
        <v>21</v>
      </c>
      <c r="I12" s="246">
        <v>532</v>
      </c>
      <c r="J12" s="247">
        <v>32.041282662999997</v>
      </c>
      <c r="K12" s="248">
        <v>55.129533678999998</v>
      </c>
      <c r="L12" s="252" t="s">
        <v>193</v>
      </c>
      <c r="M12" s="245" t="s">
        <v>21</v>
      </c>
      <c r="N12" s="246">
        <v>159</v>
      </c>
      <c r="O12" s="247">
        <v>10.316542674000001</v>
      </c>
      <c r="P12" s="247">
        <v>42.857142856999999</v>
      </c>
    </row>
    <row r="13" spans="1:19" s="205" customFormat="1" ht="13.8">
      <c r="A13" s="250">
        <v>2</v>
      </c>
      <c r="B13" s="252" t="s">
        <v>194</v>
      </c>
      <c r="C13" s="245" t="s">
        <v>127</v>
      </c>
      <c r="D13" s="246">
        <v>176</v>
      </c>
      <c r="E13" s="247">
        <v>5.4972994516</v>
      </c>
      <c r="F13" s="248">
        <v>13.173652694999999</v>
      </c>
      <c r="G13" s="252" t="s">
        <v>194</v>
      </c>
      <c r="H13" s="245" t="s">
        <v>127</v>
      </c>
      <c r="I13" s="246">
        <v>123</v>
      </c>
      <c r="J13" s="247">
        <v>7.4080409165000001</v>
      </c>
      <c r="K13" s="248">
        <v>12.74611399</v>
      </c>
      <c r="L13" s="252" t="s">
        <v>194</v>
      </c>
      <c r="M13" s="245" t="s">
        <v>127</v>
      </c>
      <c r="N13" s="246">
        <v>53</v>
      </c>
      <c r="O13" s="247">
        <v>3.4388475578</v>
      </c>
      <c r="P13" s="247">
        <v>14.285714285999999</v>
      </c>
    </row>
    <row r="14" spans="1:19" s="205" customFormat="1" ht="13.8">
      <c r="A14" s="250">
        <v>3</v>
      </c>
      <c r="B14" s="252" t="s">
        <v>143</v>
      </c>
      <c r="C14" s="245" t="s">
        <v>23</v>
      </c>
      <c r="D14" s="246">
        <v>140</v>
      </c>
      <c r="E14" s="247">
        <v>4.3728518364999998</v>
      </c>
      <c r="F14" s="248">
        <v>10.479041916</v>
      </c>
      <c r="G14" s="252" t="s">
        <v>143</v>
      </c>
      <c r="H14" s="245" t="s">
        <v>23</v>
      </c>
      <c r="I14" s="246">
        <v>90</v>
      </c>
      <c r="J14" s="247">
        <v>5.4205177437999996</v>
      </c>
      <c r="K14" s="248">
        <v>9.3264248705000004</v>
      </c>
      <c r="L14" s="252" t="s">
        <v>143</v>
      </c>
      <c r="M14" s="245" t="s">
        <v>23</v>
      </c>
      <c r="N14" s="246">
        <v>50</v>
      </c>
      <c r="O14" s="247">
        <v>3.2441958092999998</v>
      </c>
      <c r="P14" s="247">
        <v>13.477088949000001</v>
      </c>
    </row>
    <row r="15" spans="1:19" s="205" customFormat="1" ht="23.25" customHeight="1">
      <c r="A15" s="250">
        <v>4</v>
      </c>
      <c r="B15" s="252" t="s">
        <v>158</v>
      </c>
      <c r="C15" s="245" t="s">
        <v>128</v>
      </c>
      <c r="D15" s="246">
        <v>42</v>
      </c>
      <c r="E15" s="247">
        <v>1.3118555510000001</v>
      </c>
      <c r="F15" s="248">
        <v>3.1437125748999999</v>
      </c>
      <c r="G15" s="252" t="s">
        <v>158</v>
      </c>
      <c r="H15" s="245" t="s">
        <v>128</v>
      </c>
      <c r="I15" s="246">
        <v>35</v>
      </c>
      <c r="J15" s="247">
        <v>2.1079791226000002</v>
      </c>
      <c r="K15" s="248">
        <v>3.6269430051999998</v>
      </c>
      <c r="L15" s="252" t="s">
        <v>182</v>
      </c>
      <c r="M15" s="245" t="s">
        <v>129</v>
      </c>
      <c r="N15" s="246">
        <v>14</v>
      </c>
      <c r="O15" s="247">
        <v>0.90837482660000002</v>
      </c>
      <c r="P15" s="247">
        <v>3.7735849056999999</v>
      </c>
      <c r="R15" s="253"/>
      <c r="S15" s="253"/>
    </row>
    <row r="16" spans="1:19" s="205" customFormat="1" ht="24.75" customHeight="1">
      <c r="A16" s="250">
        <v>5</v>
      </c>
      <c r="B16" s="252" t="s">
        <v>182</v>
      </c>
      <c r="C16" s="245" t="s">
        <v>129</v>
      </c>
      <c r="D16" s="246">
        <v>20</v>
      </c>
      <c r="E16" s="247">
        <v>0.62469311949999995</v>
      </c>
      <c r="F16" s="248">
        <v>1.497005988</v>
      </c>
      <c r="G16" s="252" t="s">
        <v>188</v>
      </c>
      <c r="H16" s="245" t="s">
        <v>130</v>
      </c>
      <c r="I16" s="246">
        <v>14</v>
      </c>
      <c r="J16" s="247">
        <v>0.84319164899999999</v>
      </c>
      <c r="K16" s="248">
        <v>1.4507772021000001</v>
      </c>
      <c r="L16" s="252" t="s">
        <v>158</v>
      </c>
      <c r="M16" s="245" t="s">
        <v>128</v>
      </c>
      <c r="N16" s="246">
        <v>7</v>
      </c>
      <c r="O16" s="247">
        <v>0.45418741330000001</v>
      </c>
      <c r="P16" s="247">
        <v>1.8867924528</v>
      </c>
    </row>
    <row r="17" spans="1:19" s="205" customFormat="1" ht="13.8">
      <c r="A17" s="250">
        <v>6</v>
      </c>
      <c r="B17" s="252" t="s">
        <v>166</v>
      </c>
      <c r="C17" s="245" t="s">
        <v>35</v>
      </c>
      <c r="D17" s="246">
        <v>17</v>
      </c>
      <c r="E17" s="247">
        <v>0.53098915160000004</v>
      </c>
      <c r="F17" s="248">
        <v>1.2724550898</v>
      </c>
      <c r="G17" s="252" t="s">
        <v>166</v>
      </c>
      <c r="H17" s="245" t="s">
        <v>35</v>
      </c>
      <c r="I17" s="246">
        <v>10</v>
      </c>
      <c r="J17" s="247">
        <v>0.60227974929999994</v>
      </c>
      <c r="K17" s="248">
        <v>1.0362694300999999</v>
      </c>
      <c r="L17" s="252" t="s">
        <v>166</v>
      </c>
      <c r="M17" s="245" t="s">
        <v>35</v>
      </c>
      <c r="N17" s="246">
        <v>7</v>
      </c>
      <c r="O17" s="247">
        <v>0.45418741330000001</v>
      </c>
      <c r="P17" s="247">
        <v>1.8867924528</v>
      </c>
    </row>
    <row r="18" spans="1:19" s="205" customFormat="1" ht="13.8">
      <c r="A18" s="250">
        <v>7</v>
      </c>
      <c r="B18" s="252" t="s">
        <v>188</v>
      </c>
      <c r="C18" s="245" t="s">
        <v>130</v>
      </c>
      <c r="D18" s="246">
        <v>17</v>
      </c>
      <c r="E18" s="247">
        <v>0.53098915160000004</v>
      </c>
      <c r="F18" s="248">
        <v>1.2724550898</v>
      </c>
      <c r="G18" s="252" t="s">
        <v>195</v>
      </c>
      <c r="H18" s="245" t="s">
        <v>131</v>
      </c>
      <c r="I18" s="246">
        <v>9</v>
      </c>
      <c r="J18" s="247">
        <v>0.54205177439999996</v>
      </c>
      <c r="K18" s="248">
        <v>0.93264248699999996</v>
      </c>
      <c r="L18" s="252" t="s">
        <v>159</v>
      </c>
      <c r="M18" s="245" t="s">
        <v>31</v>
      </c>
      <c r="N18" s="246">
        <v>6</v>
      </c>
      <c r="O18" s="247">
        <v>0.38930349710000001</v>
      </c>
      <c r="P18" s="247">
        <v>1.6172506739000001</v>
      </c>
    </row>
    <row r="19" spans="1:19" s="205" customFormat="1" ht="13.8">
      <c r="A19" s="250">
        <v>8</v>
      </c>
      <c r="B19" s="252" t="s">
        <v>159</v>
      </c>
      <c r="C19" s="245" t="s">
        <v>31</v>
      </c>
      <c r="D19" s="246">
        <v>14</v>
      </c>
      <c r="E19" s="247">
        <v>0.43728518370000002</v>
      </c>
      <c r="F19" s="248">
        <v>1.0479041916</v>
      </c>
      <c r="G19" s="252" t="s">
        <v>159</v>
      </c>
      <c r="H19" s="245" t="s">
        <v>31</v>
      </c>
      <c r="I19" s="246">
        <v>8</v>
      </c>
      <c r="J19" s="247">
        <v>0.48182379939999997</v>
      </c>
      <c r="K19" s="248">
        <v>0.82901554399999999</v>
      </c>
      <c r="L19" s="252" t="s">
        <v>139</v>
      </c>
      <c r="M19" s="245" t="s">
        <v>64</v>
      </c>
      <c r="N19" s="246">
        <v>3</v>
      </c>
      <c r="O19" s="247">
        <v>0.19465174860000001</v>
      </c>
      <c r="P19" s="247">
        <v>0.80862533690000005</v>
      </c>
    </row>
    <row r="20" spans="1:19" s="205" customFormat="1" ht="15.6">
      <c r="A20" s="250">
        <v>9</v>
      </c>
      <c r="B20" s="252" t="s">
        <v>195</v>
      </c>
      <c r="C20" s="245" t="s">
        <v>131</v>
      </c>
      <c r="D20" s="246">
        <v>10</v>
      </c>
      <c r="E20" s="247">
        <v>0.31234655979999998</v>
      </c>
      <c r="F20" s="248">
        <v>0.74850299399999998</v>
      </c>
      <c r="G20" s="252" t="s">
        <v>182</v>
      </c>
      <c r="H20" s="245" t="s">
        <v>129</v>
      </c>
      <c r="I20" s="246">
        <v>6</v>
      </c>
      <c r="J20" s="247">
        <v>0.36136784960000001</v>
      </c>
      <c r="K20" s="248">
        <v>0.62176165800000005</v>
      </c>
      <c r="L20" s="252" t="s">
        <v>188</v>
      </c>
      <c r="M20" s="245" t="s">
        <v>130</v>
      </c>
      <c r="N20" s="246">
        <v>3</v>
      </c>
      <c r="O20" s="247">
        <v>0.19465174860000001</v>
      </c>
      <c r="P20" s="247">
        <v>0.80862533690000005</v>
      </c>
      <c r="Q20" s="253"/>
      <c r="R20" s="253"/>
    </row>
    <row r="21" spans="1:19" s="205" customFormat="1" ht="25.2">
      <c r="A21" s="250">
        <v>10</v>
      </c>
      <c r="B21" s="252" t="s">
        <v>145</v>
      </c>
      <c r="C21" s="245" t="s">
        <v>206</v>
      </c>
      <c r="D21" s="246">
        <v>6</v>
      </c>
      <c r="E21" s="247">
        <v>0.18740793589999999</v>
      </c>
      <c r="F21" s="248">
        <v>0.44910179639999998</v>
      </c>
      <c r="G21" s="252" t="s">
        <v>145</v>
      </c>
      <c r="H21" s="245" t="s">
        <v>206</v>
      </c>
      <c r="I21" s="246">
        <v>4</v>
      </c>
      <c r="J21" s="247">
        <v>0.24091189969999999</v>
      </c>
      <c r="K21" s="248">
        <v>0.414507772</v>
      </c>
      <c r="L21" s="252" t="s">
        <v>138</v>
      </c>
      <c r="M21" s="245" t="s">
        <v>49</v>
      </c>
      <c r="N21" s="246">
        <v>2</v>
      </c>
      <c r="O21" s="247">
        <v>0.1297678324</v>
      </c>
      <c r="P21" s="247">
        <v>0.53908355799999996</v>
      </c>
    </row>
    <row r="22" spans="1:19" s="205" customFormat="1" ht="13.8">
      <c r="A22" s="250"/>
      <c r="B22" s="254"/>
      <c r="C22" s="245" t="s">
        <v>41</v>
      </c>
      <c r="D22" s="246">
        <v>203</v>
      </c>
      <c r="E22" s="247">
        <v>6.340635163</v>
      </c>
      <c r="F22" s="248">
        <v>15.194610777999999</v>
      </c>
      <c r="G22" s="254"/>
      <c r="H22" s="245" t="s">
        <v>41</v>
      </c>
      <c r="I22" s="246">
        <v>134</v>
      </c>
      <c r="J22" s="247">
        <v>8.0705486407000002</v>
      </c>
      <c r="K22" s="248">
        <v>13.886010363</v>
      </c>
      <c r="L22" s="254"/>
      <c r="M22" s="245" t="s">
        <v>41</v>
      </c>
      <c r="N22" s="246">
        <v>67</v>
      </c>
      <c r="O22" s="247">
        <v>4.3472223844000002</v>
      </c>
      <c r="P22" s="247">
        <v>18.059299191000001</v>
      </c>
    </row>
    <row r="23" spans="1:19" s="205" customFormat="1" ht="3.9" customHeight="1">
      <c r="A23" s="250"/>
      <c r="B23" s="254"/>
      <c r="C23" s="255"/>
      <c r="D23" s="246"/>
      <c r="E23" s="247"/>
      <c r="F23" s="248"/>
      <c r="G23" s="254"/>
      <c r="H23" s="255"/>
      <c r="I23" s="246"/>
      <c r="J23" s="247"/>
      <c r="K23" s="248"/>
      <c r="L23" s="254"/>
      <c r="M23" s="255"/>
      <c r="N23" s="246"/>
      <c r="O23" s="247"/>
      <c r="P23" s="247"/>
    </row>
    <row r="24" spans="1:19" s="205" customFormat="1" ht="3.9" customHeight="1">
      <c r="A24" s="256"/>
      <c r="B24" s="257"/>
      <c r="C24" s="258"/>
      <c r="D24" s="259"/>
      <c r="E24" s="260"/>
      <c r="F24" s="261"/>
      <c r="G24" s="257"/>
      <c r="H24" s="258"/>
      <c r="I24" s="259"/>
      <c r="J24" s="260"/>
      <c r="K24" s="261"/>
      <c r="L24" s="257"/>
      <c r="M24" s="258"/>
      <c r="N24" s="259"/>
      <c r="O24" s="260"/>
      <c r="P24" s="260"/>
    </row>
    <row r="25" spans="1:19" s="205" customFormat="1" ht="25.2">
      <c r="A25" s="250">
        <v>11</v>
      </c>
      <c r="B25" s="252" t="s">
        <v>183</v>
      </c>
      <c r="C25" s="245" t="s">
        <v>133</v>
      </c>
      <c r="D25" s="246">
        <v>6</v>
      </c>
      <c r="E25" s="247">
        <v>0.18740793589999999</v>
      </c>
      <c r="F25" s="248">
        <v>0.44910179639999998</v>
      </c>
      <c r="G25" s="252" t="s">
        <v>183</v>
      </c>
      <c r="H25" s="245" t="s">
        <v>133</v>
      </c>
      <c r="I25" s="246">
        <v>4</v>
      </c>
      <c r="J25" s="247">
        <v>0.24091189969999999</v>
      </c>
      <c r="K25" s="248">
        <v>0.414507772</v>
      </c>
      <c r="L25" s="252" t="s">
        <v>145</v>
      </c>
      <c r="M25" s="245" t="s">
        <v>206</v>
      </c>
      <c r="N25" s="246">
        <v>2</v>
      </c>
      <c r="O25" s="247">
        <v>0.1297678324</v>
      </c>
      <c r="P25" s="247">
        <v>0.53908355799999996</v>
      </c>
      <c r="Q25" s="253"/>
      <c r="R25" s="253"/>
    </row>
    <row r="26" spans="1:19" s="205" customFormat="1" ht="13.8">
      <c r="A26" s="250">
        <v>12</v>
      </c>
      <c r="B26" s="252" t="s">
        <v>165</v>
      </c>
      <c r="C26" s="245" t="s">
        <v>164</v>
      </c>
      <c r="D26" s="246">
        <v>4</v>
      </c>
      <c r="E26" s="247">
        <v>0.1249386239</v>
      </c>
      <c r="F26" s="248">
        <v>0.2994011976</v>
      </c>
      <c r="G26" s="252" t="s">
        <v>142</v>
      </c>
      <c r="H26" s="245" t="s">
        <v>134</v>
      </c>
      <c r="I26" s="246">
        <v>3</v>
      </c>
      <c r="J26" s="247">
        <v>0.18068392480000001</v>
      </c>
      <c r="K26" s="248">
        <v>0.31088082900000003</v>
      </c>
      <c r="L26" s="252" t="s">
        <v>165</v>
      </c>
      <c r="M26" s="245" t="s">
        <v>164</v>
      </c>
      <c r="N26" s="246">
        <v>2</v>
      </c>
      <c r="O26" s="247">
        <v>0.1297678324</v>
      </c>
      <c r="P26" s="247">
        <v>0.53908355799999996</v>
      </c>
    </row>
    <row r="27" spans="1:19" s="205" customFormat="1" ht="19.2">
      <c r="A27" s="250">
        <v>13</v>
      </c>
      <c r="B27" s="252" t="s">
        <v>139</v>
      </c>
      <c r="C27" s="262" t="s">
        <v>64</v>
      </c>
      <c r="D27" s="246">
        <v>3</v>
      </c>
      <c r="E27" s="247">
        <v>9.3703967900000004E-2</v>
      </c>
      <c r="F27" s="248">
        <v>0.22455089819999999</v>
      </c>
      <c r="G27" s="252" t="s">
        <v>207</v>
      </c>
      <c r="H27" s="262" t="s">
        <v>132</v>
      </c>
      <c r="I27" s="246">
        <v>3</v>
      </c>
      <c r="J27" s="247">
        <v>0.18068392480000001</v>
      </c>
      <c r="K27" s="248">
        <v>0.31088082900000003</v>
      </c>
      <c r="L27" s="252" t="s">
        <v>183</v>
      </c>
      <c r="M27" s="262" t="s">
        <v>133</v>
      </c>
      <c r="N27" s="246">
        <v>2</v>
      </c>
      <c r="O27" s="247">
        <v>0.1297678324</v>
      </c>
      <c r="P27" s="247">
        <v>0.53908355799999996</v>
      </c>
      <c r="Q27" s="253"/>
      <c r="R27" s="253"/>
    </row>
    <row r="28" spans="1:19" s="205" customFormat="1" ht="13.8">
      <c r="A28" s="250">
        <v>14</v>
      </c>
      <c r="B28" s="252" t="s">
        <v>142</v>
      </c>
      <c r="C28" s="245" t="s">
        <v>134</v>
      </c>
      <c r="D28" s="246">
        <v>3</v>
      </c>
      <c r="E28" s="247">
        <v>9.3703967900000004E-2</v>
      </c>
      <c r="F28" s="248">
        <v>0.22455089819999999</v>
      </c>
      <c r="G28" s="252" t="s">
        <v>152</v>
      </c>
      <c r="H28" s="245" t="s">
        <v>151</v>
      </c>
      <c r="I28" s="246">
        <v>2</v>
      </c>
      <c r="J28" s="247">
        <v>0.1204559499</v>
      </c>
      <c r="K28" s="248">
        <v>0.207253886</v>
      </c>
      <c r="L28" s="252" t="s">
        <v>147</v>
      </c>
      <c r="M28" s="245" t="s">
        <v>45</v>
      </c>
      <c r="N28" s="246">
        <v>1</v>
      </c>
      <c r="O28" s="247">
        <v>6.4883916200000002E-2</v>
      </c>
      <c r="P28" s="247">
        <v>0.26954177899999998</v>
      </c>
    </row>
    <row r="29" spans="1:19" s="269" customFormat="1" ht="13.8">
      <c r="A29" s="263">
        <v>15</v>
      </c>
      <c r="B29" s="264" t="s">
        <v>207</v>
      </c>
      <c r="C29" s="265" t="s">
        <v>132</v>
      </c>
      <c r="D29" s="266">
        <v>3</v>
      </c>
      <c r="E29" s="267">
        <v>9.3703967900000004E-2</v>
      </c>
      <c r="F29" s="268">
        <v>0.22455089819999999</v>
      </c>
      <c r="G29" s="264" t="s">
        <v>165</v>
      </c>
      <c r="H29" s="265" t="s">
        <v>164</v>
      </c>
      <c r="I29" s="266">
        <v>2</v>
      </c>
      <c r="J29" s="267">
        <v>0.1204559499</v>
      </c>
      <c r="K29" s="268">
        <v>0.207253886</v>
      </c>
      <c r="L29" s="264" t="s">
        <v>195</v>
      </c>
      <c r="M29" s="265" t="s">
        <v>131</v>
      </c>
      <c r="N29" s="266">
        <v>1</v>
      </c>
      <c r="O29" s="267">
        <v>6.4883916200000002E-2</v>
      </c>
      <c r="P29" s="267">
        <v>0.26954177899999998</v>
      </c>
    </row>
    <row r="30" spans="1:19" s="269" customFormat="1" ht="2.25" customHeight="1">
      <c r="A30" s="270"/>
      <c r="B30" s="271"/>
      <c r="C30" s="272"/>
      <c r="D30" s="273"/>
      <c r="E30" s="274"/>
      <c r="F30" s="274"/>
      <c r="G30" s="275"/>
      <c r="H30" s="276"/>
      <c r="I30" s="273"/>
      <c r="J30" s="274"/>
      <c r="K30" s="274"/>
      <c r="L30" s="275"/>
      <c r="M30" s="276"/>
      <c r="N30" s="273"/>
      <c r="O30" s="274"/>
      <c r="P30" s="274"/>
    </row>
    <row r="31" spans="1:19" s="278" customFormat="1">
      <c r="A31" s="277" t="s">
        <v>208</v>
      </c>
      <c r="B31" s="198"/>
      <c r="I31" s="279"/>
      <c r="J31" s="279"/>
      <c r="K31" s="279"/>
      <c r="L31" s="198"/>
      <c r="M31" s="198"/>
      <c r="N31" s="279"/>
      <c r="O31" s="279"/>
      <c r="P31" s="279"/>
    </row>
    <row r="32" spans="1:19" s="281" customFormat="1" ht="15.6">
      <c r="A32" s="280" t="s">
        <v>18</v>
      </c>
      <c r="B32" s="204"/>
      <c r="C32" s="206"/>
      <c r="H32" s="206"/>
      <c r="I32" s="280"/>
      <c r="J32" s="280"/>
      <c r="K32" s="280"/>
      <c r="M32" s="206"/>
      <c r="N32" s="280"/>
      <c r="O32" s="280"/>
      <c r="P32" s="280"/>
      <c r="R32" s="141"/>
      <c r="S32" s="290"/>
    </row>
    <row r="33" spans="1:19" s="253" customFormat="1">
      <c r="A33" s="204"/>
      <c r="B33" s="289"/>
      <c r="C33" s="289"/>
      <c r="D33" s="292"/>
      <c r="E33" s="204"/>
      <c r="F33" s="204"/>
      <c r="G33" s="204"/>
      <c r="H33" s="207"/>
      <c r="I33" s="204"/>
      <c r="J33" s="204"/>
      <c r="K33" s="204"/>
      <c r="L33" s="204"/>
      <c r="M33" s="207"/>
      <c r="N33" s="204"/>
      <c r="O33" s="204"/>
      <c r="P33" s="204"/>
      <c r="R33" s="291"/>
      <c r="S33" s="290"/>
    </row>
    <row r="34" spans="1:19" s="253" customFormat="1">
      <c r="A34" s="204"/>
      <c r="B34" s="289"/>
      <c r="C34" s="289"/>
      <c r="D34" s="292"/>
      <c r="E34" s="204"/>
      <c r="F34" s="204"/>
      <c r="G34" s="204"/>
      <c r="H34" s="207"/>
      <c r="I34" s="204"/>
      <c r="J34" s="204"/>
      <c r="K34" s="204"/>
      <c r="L34" s="204"/>
      <c r="M34" s="207"/>
      <c r="N34" s="204"/>
      <c r="O34" s="204"/>
      <c r="P34" s="204"/>
      <c r="R34" s="291"/>
      <c r="S34" s="290"/>
    </row>
    <row r="35" spans="1:19" s="253" customFormat="1">
      <c r="A35" s="204"/>
      <c r="B35" s="289"/>
      <c r="C35" s="289"/>
      <c r="D35" s="292"/>
      <c r="E35" s="204"/>
      <c r="F35" s="204"/>
      <c r="G35" s="204"/>
      <c r="H35" s="207"/>
      <c r="I35" s="204"/>
      <c r="J35" s="204"/>
      <c r="K35" s="204"/>
      <c r="L35" s="204"/>
      <c r="M35" s="207"/>
      <c r="N35" s="204"/>
      <c r="O35" s="204"/>
      <c r="P35" s="204"/>
      <c r="R35" s="291"/>
      <c r="S35" s="290"/>
    </row>
    <row r="36" spans="1:19" s="253" customFormat="1">
      <c r="A36" s="204"/>
      <c r="B36" s="292"/>
      <c r="C36" s="207"/>
      <c r="D36" s="204"/>
      <c r="E36" s="204"/>
      <c r="F36" s="204"/>
      <c r="G36" s="204"/>
      <c r="H36" s="207"/>
      <c r="I36" s="204"/>
      <c r="J36" s="204"/>
      <c r="K36" s="204"/>
      <c r="L36" s="204"/>
      <c r="M36" s="207"/>
      <c r="N36" s="204"/>
      <c r="O36" s="204"/>
      <c r="P36" s="204"/>
      <c r="R36" s="291"/>
      <c r="S36" s="290"/>
    </row>
    <row r="37" spans="1:19" s="253" customFormat="1">
      <c r="A37" s="204"/>
      <c r="B37" s="292"/>
      <c r="C37" s="207"/>
      <c r="D37" s="204"/>
      <c r="E37" s="204"/>
      <c r="F37" s="204"/>
      <c r="G37" s="204"/>
      <c r="H37" s="207"/>
      <c r="I37" s="204"/>
      <c r="J37" s="204"/>
      <c r="K37" s="204"/>
      <c r="L37" s="204"/>
      <c r="M37" s="207"/>
      <c r="N37" s="204"/>
      <c r="O37" s="204"/>
      <c r="P37" s="204"/>
      <c r="R37" s="291"/>
      <c r="S37" s="290"/>
    </row>
    <row r="38" spans="1:19" s="253" customFormat="1">
      <c r="A38" s="204"/>
      <c r="B38" s="292"/>
      <c r="C38" s="207"/>
      <c r="D38" s="204"/>
      <c r="E38" s="204"/>
      <c r="F38" s="204"/>
      <c r="G38" s="204"/>
      <c r="H38" s="207"/>
      <c r="I38" s="204"/>
      <c r="J38" s="204"/>
      <c r="K38" s="204"/>
      <c r="L38" s="204"/>
      <c r="M38" s="207"/>
      <c r="N38" s="204"/>
      <c r="O38" s="204"/>
      <c r="P38" s="204"/>
      <c r="R38" s="291"/>
      <c r="S38" s="290"/>
    </row>
    <row r="39" spans="1:19" s="253" customFormat="1">
      <c r="A39" s="204"/>
      <c r="B39" s="204"/>
      <c r="C39" s="207"/>
      <c r="D39" s="204"/>
      <c r="E39" s="204"/>
      <c r="F39" s="204"/>
      <c r="G39" s="204"/>
      <c r="H39" s="207"/>
      <c r="I39" s="204"/>
      <c r="J39" s="204"/>
      <c r="K39" s="204"/>
      <c r="L39" s="204"/>
      <c r="M39" s="207"/>
      <c r="N39" s="204"/>
      <c r="O39" s="204"/>
      <c r="P39" s="204"/>
      <c r="R39" s="291"/>
      <c r="S39" s="290"/>
    </row>
    <row r="40" spans="1:19" s="253" customFormat="1">
      <c r="A40" s="204"/>
      <c r="B40" s="204"/>
      <c r="C40" s="207"/>
      <c r="D40" s="204"/>
      <c r="E40" s="204"/>
      <c r="F40" s="204"/>
      <c r="G40" s="204"/>
      <c r="H40" s="207"/>
      <c r="I40" s="204"/>
      <c r="J40" s="204"/>
      <c r="K40" s="204"/>
      <c r="L40" s="204"/>
      <c r="M40" s="207"/>
      <c r="N40" s="204"/>
      <c r="O40" s="204"/>
      <c r="P40" s="204"/>
      <c r="R40" s="291"/>
      <c r="S40" s="290"/>
    </row>
    <row r="41" spans="1:19" s="253" customFormat="1">
      <c r="A41" s="204"/>
      <c r="B41" s="204"/>
      <c r="C41" s="207"/>
      <c r="D41" s="204"/>
      <c r="E41" s="204"/>
      <c r="F41" s="204"/>
      <c r="G41" s="204"/>
      <c r="H41" s="207"/>
      <c r="I41" s="204"/>
      <c r="J41" s="204"/>
      <c r="K41" s="204"/>
      <c r="L41" s="204"/>
      <c r="M41" s="207"/>
      <c r="N41" s="204"/>
      <c r="O41" s="204"/>
      <c r="P41" s="204"/>
      <c r="R41" s="291"/>
      <c r="S41" s="290"/>
    </row>
    <row r="42" spans="1:19" s="253" customFormat="1">
      <c r="A42" s="204"/>
      <c r="B42" s="204"/>
      <c r="C42" s="207"/>
      <c r="D42" s="204"/>
      <c r="E42" s="204"/>
      <c r="F42" s="204"/>
      <c r="G42" s="204"/>
      <c r="H42" s="207"/>
      <c r="I42" s="204"/>
      <c r="J42" s="204"/>
      <c r="K42" s="204"/>
      <c r="L42" s="204"/>
      <c r="M42" s="207"/>
      <c r="N42" s="204"/>
      <c r="O42" s="204"/>
      <c r="P42" s="204"/>
      <c r="R42" s="291"/>
      <c r="S42" s="290"/>
    </row>
    <row r="43" spans="1:19" s="253" customFormat="1">
      <c r="A43" s="204"/>
      <c r="B43" s="204"/>
      <c r="C43" s="207"/>
      <c r="D43" s="204"/>
      <c r="E43" s="204"/>
      <c r="F43" s="204"/>
      <c r="G43" s="204"/>
      <c r="H43" s="207"/>
      <c r="I43" s="204"/>
      <c r="J43" s="204"/>
      <c r="K43" s="204"/>
      <c r="L43" s="204"/>
      <c r="M43" s="207"/>
      <c r="N43" s="204"/>
      <c r="O43" s="204"/>
      <c r="P43" s="204"/>
      <c r="R43" s="291"/>
      <c r="S43" s="290"/>
    </row>
    <row r="44" spans="1:19" s="253" customFormat="1">
      <c r="A44" s="204"/>
      <c r="B44" s="204"/>
      <c r="C44" s="207"/>
      <c r="D44" s="204"/>
      <c r="E44" s="204"/>
      <c r="F44" s="204"/>
      <c r="G44" s="204"/>
      <c r="H44" s="207"/>
      <c r="I44" s="204"/>
      <c r="J44" s="204"/>
      <c r="K44" s="204"/>
      <c r="L44" s="204"/>
      <c r="M44" s="207"/>
      <c r="N44" s="204"/>
      <c r="O44" s="204"/>
      <c r="P44" s="204"/>
      <c r="R44" s="291"/>
      <c r="S44" s="290"/>
    </row>
    <row r="45" spans="1:19" s="253" customFormat="1">
      <c r="A45" s="204"/>
      <c r="B45" s="204"/>
      <c r="C45" s="207"/>
      <c r="D45" s="204"/>
      <c r="E45" s="204"/>
      <c r="F45" s="204"/>
      <c r="G45" s="204"/>
      <c r="H45" s="207"/>
      <c r="I45" s="204"/>
      <c r="J45" s="204"/>
      <c r="K45" s="204"/>
      <c r="L45" s="204"/>
      <c r="M45" s="207"/>
      <c r="N45" s="204"/>
      <c r="O45" s="204"/>
      <c r="P45" s="204"/>
      <c r="R45" s="291"/>
      <c r="S45" s="290"/>
    </row>
    <row r="46" spans="1:19" s="253" customFormat="1">
      <c r="A46" s="204"/>
      <c r="B46" s="204"/>
      <c r="C46" s="207"/>
      <c r="D46" s="204"/>
      <c r="E46" s="204"/>
      <c r="F46" s="204"/>
      <c r="G46" s="204"/>
      <c r="H46" s="207"/>
      <c r="I46" s="204"/>
      <c r="J46" s="204"/>
      <c r="K46" s="204"/>
      <c r="L46" s="204"/>
      <c r="M46" s="207"/>
      <c r="N46" s="204"/>
      <c r="O46" s="204"/>
      <c r="P46" s="204"/>
      <c r="R46" s="291"/>
      <c r="S46" s="290"/>
    </row>
    <row r="47" spans="1:19" s="253" customFormat="1">
      <c r="A47" s="204"/>
      <c r="B47" s="204"/>
      <c r="C47" s="207"/>
      <c r="D47" s="204"/>
      <c r="E47" s="204"/>
      <c r="F47" s="204"/>
      <c r="G47" s="204"/>
      <c r="H47" s="207"/>
      <c r="I47" s="204"/>
      <c r="J47" s="204"/>
      <c r="K47" s="204"/>
      <c r="L47" s="204"/>
      <c r="M47" s="207"/>
      <c r="N47" s="204"/>
      <c r="O47" s="204"/>
      <c r="P47" s="204"/>
      <c r="R47" s="291"/>
      <c r="S47" s="290"/>
    </row>
    <row r="48" spans="1:19" s="253" customFormat="1">
      <c r="A48" s="204"/>
      <c r="B48" s="204"/>
      <c r="C48" s="207"/>
      <c r="D48" s="204"/>
      <c r="E48" s="204"/>
      <c r="F48" s="204"/>
      <c r="G48" s="204"/>
      <c r="H48" s="207"/>
      <c r="I48" s="204"/>
      <c r="J48" s="204"/>
      <c r="K48" s="204"/>
      <c r="L48" s="204"/>
      <c r="M48" s="207"/>
      <c r="N48" s="204"/>
      <c r="O48" s="204"/>
      <c r="P48" s="204"/>
      <c r="R48" s="291"/>
      <c r="S48" s="290"/>
    </row>
    <row r="49" spans="1:19" s="253" customFormat="1">
      <c r="A49" s="204"/>
      <c r="B49" s="204"/>
      <c r="C49" s="207"/>
      <c r="D49" s="204"/>
      <c r="E49" s="204"/>
      <c r="F49" s="204"/>
      <c r="G49" s="204"/>
      <c r="H49" s="207"/>
      <c r="I49" s="204"/>
      <c r="J49" s="204"/>
      <c r="K49" s="204"/>
      <c r="L49" s="204"/>
      <c r="M49" s="207"/>
      <c r="N49" s="204"/>
      <c r="O49" s="204"/>
      <c r="P49" s="204"/>
      <c r="R49" s="291"/>
      <c r="S49" s="290"/>
    </row>
    <row r="50" spans="1:19" s="253" customFormat="1">
      <c r="A50" s="204"/>
      <c r="B50" s="204"/>
      <c r="C50" s="207"/>
      <c r="D50" s="204"/>
      <c r="E50" s="204"/>
      <c r="F50" s="204"/>
      <c r="G50" s="204"/>
      <c r="H50" s="207"/>
      <c r="I50" s="204"/>
      <c r="J50" s="204"/>
      <c r="K50" s="204"/>
      <c r="L50" s="204"/>
      <c r="M50" s="207"/>
      <c r="N50" s="204"/>
      <c r="O50" s="204"/>
      <c r="P50" s="204"/>
      <c r="R50" s="291"/>
      <c r="S50" s="290"/>
    </row>
    <row r="51" spans="1:19" s="253" customFormat="1">
      <c r="A51" s="204"/>
      <c r="B51" s="204"/>
      <c r="C51" s="207"/>
      <c r="D51" s="204"/>
      <c r="E51" s="204"/>
      <c r="F51" s="204"/>
      <c r="G51" s="204"/>
      <c r="H51" s="207"/>
      <c r="I51" s="204"/>
      <c r="J51" s="204"/>
      <c r="K51" s="204"/>
      <c r="L51" s="204"/>
      <c r="M51" s="207"/>
      <c r="N51" s="204"/>
      <c r="O51" s="204"/>
      <c r="P51" s="204"/>
      <c r="R51" s="291"/>
      <c r="S51" s="290"/>
    </row>
    <row r="52" spans="1:19" s="253" customFormat="1">
      <c r="A52" s="204"/>
      <c r="B52" s="204"/>
      <c r="C52" s="207"/>
      <c r="D52" s="204"/>
      <c r="E52" s="204"/>
      <c r="F52" s="204"/>
      <c r="G52" s="204"/>
      <c r="H52" s="207"/>
      <c r="I52" s="204"/>
      <c r="J52" s="204"/>
      <c r="K52" s="204"/>
      <c r="L52" s="204"/>
      <c r="M52" s="207"/>
      <c r="N52" s="204"/>
      <c r="O52" s="204"/>
      <c r="P52" s="204"/>
      <c r="R52" s="291"/>
      <c r="S52" s="290"/>
    </row>
    <row r="53" spans="1:19" s="253" customFormat="1">
      <c r="A53" s="204"/>
      <c r="B53" s="204"/>
      <c r="C53" s="207"/>
      <c r="D53" s="204"/>
      <c r="E53" s="204"/>
      <c r="F53" s="204"/>
      <c r="G53" s="204"/>
      <c r="H53" s="207"/>
      <c r="I53" s="204"/>
      <c r="J53" s="204"/>
      <c r="K53" s="204"/>
      <c r="L53" s="204"/>
      <c r="M53" s="207"/>
      <c r="N53" s="204"/>
      <c r="O53" s="204"/>
      <c r="P53" s="204"/>
      <c r="R53" s="291"/>
      <c r="S53" s="290"/>
    </row>
    <row r="54" spans="1:19" s="253" customFormat="1">
      <c r="A54" s="204"/>
      <c r="B54" s="204"/>
      <c r="C54" s="207"/>
      <c r="D54" s="204"/>
      <c r="E54" s="204"/>
      <c r="F54" s="204"/>
      <c r="G54" s="204"/>
      <c r="H54" s="207"/>
      <c r="I54" s="204"/>
      <c r="J54" s="204"/>
      <c r="K54" s="204"/>
      <c r="L54" s="204"/>
      <c r="M54" s="207"/>
      <c r="N54" s="204"/>
      <c r="O54" s="204"/>
      <c r="P54" s="204"/>
      <c r="R54" s="291"/>
      <c r="S54" s="290"/>
    </row>
    <row r="55" spans="1:19" s="253" customFormat="1">
      <c r="A55" s="204"/>
      <c r="B55" s="204"/>
      <c r="C55" s="207"/>
      <c r="D55" s="204"/>
      <c r="E55" s="204"/>
      <c r="F55" s="204"/>
      <c r="G55" s="204"/>
      <c r="H55" s="207"/>
      <c r="I55" s="204"/>
      <c r="J55" s="204"/>
      <c r="K55" s="204"/>
      <c r="L55" s="204"/>
      <c r="M55" s="207"/>
      <c r="N55" s="204"/>
      <c r="O55" s="204"/>
      <c r="P55" s="204"/>
      <c r="R55" s="291"/>
      <c r="S55" s="290"/>
    </row>
    <row r="56" spans="1:19" s="253" customFormat="1">
      <c r="A56" s="204"/>
      <c r="B56" s="204"/>
      <c r="C56" s="207"/>
      <c r="D56" s="204"/>
      <c r="E56" s="204"/>
      <c r="F56" s="204"/>
      <c r="G56" s="204"/>
      <c r="H56" s="207"/>
      <c r="I56" s="204"/>
      <c r="J56" s="204"/>
      <c r="K56" s="204"/>
      <c r="L56" s="204"/>
      <c r="M56" s="207"/>
      <c r="N56" s="204"/>
      <c r="O56" s="204"/>
      <c r="P56" s="204"/>
      <c r="R56" s="291"/>
      <c r="S56" s="290"/>
    </row>
    <row r="57" spans="1:19" s="253" customFormat="1">
      <c r="A57" s="204"/>
      <c r="B57" s="204"/>
      <c r="C57" s="207"/>
      <c r="D57" s="204"/>
      <c r="E57" s="204"/>
      <c r="F57" s="204"/>
      <c r="G57" s="204"/>
      <c r="H57" s="207"/>
      <c r="I57" s="204"/>
      <c r="J57" s="204"/>
      <c r="K57" s="204"/>
      <c r="L57" s="204"/>
      <c r="M57" s="207"/>
      <c r="N57" s="204"/>
      <c r="O57" s="204"/>
      <c r="P57" s="204"/>
      <c r="R57" s="291"/>
      <c r="S57" s="290"/>
    </row>
    <row r="58" spans="1:19" s="253" customFormat="1">
      <c r="A58" s="204"/>
      <c r="B58" s="204"/>
      <c r="C58" s="207"/>
      <c r="D58" s="204"/>
      <c r="E58" s="204"/>
      <c r="F58" s="204"/>
      <c r="G58" s="204"/>
      <c r="H58" s="207"/>
      <c r="I58" s="204"/>
      <c r="J58" s="204"/>
      <c r="K58" s="204"/>
      <c r="L58" s="204"/>
      <c r="M58" s="207"/>
      <c r="N58" s="204"/>
      <c r="O58" s="204"/>
      <c r="P58" s="204"/>
      <c r="R58" s="291"/>
      <c r="S58" s="290"/>
    </row>
    <row r="59" spans="1:19" s="253" customFormat="1">
      <c r="A59" s="204"/>
      <c r="B59" s="204"/>
      <c r="C59" s="207"/>
      <c r="D59" s="204"/>
      <c r="E59" s="204"/>
      <c r="F59" s="204"/>
      <c r="G59" s="204"/>
      <c r="H59" s="207"/>
      <c r="I59" s="204"/>
      <c r="J59" s="204"/>
      <c r="K59" s="204"/>
      <c r="L59" s="204"/>
      <c r="M59" s="207"/>
      <c r="N59" s="204"/>
      <c r="O59" s="204"/>
      <c r="P59" s="204"/>
      <c r="R59" s="291"/>
      <c r="S59" s="290"/>
    </row>
    <row r="60" spans="1:19" s="253" customFormat="1">
      <c r="A60" s="204"/>
      <c r="B60" s="204"/>
      <c r="C60" s="207"/>
      <c r="D60" s="204"/>
      <c r="E60" s="204"/>
      <c r="F60" s="204"/>
      <c r="G60" s="204"/>
      <c r="H60" s="207"/>
      <c r="I60" s="204"/>
      <c r="J60" s="204"/>
      <c r="K60" s="204"/>
      <c r="L60" s="204"/>
      <c r="M60" s="207"/>
      <c r="N60" s="204"/>
      <c r="O60" s="204"/>
      <c r="P60" s="204"/>
      <c r="R60" s="291"/>
      <c r="S60" s="290"/>
    </row>
    <row r="61" spans="1:19" s="253" customFormat="1">
      <c r="A61" s="204"/>
      <c r="B61" s="204"/>
      <c r="C61" s="207"/>
      <c r="D61" s="204"/>
      <c r="E61" s="204"/>
      <c r="F61" s="204"/>
      <c r="G61" s="204"/>
      <c r="H61" s="207"/>
      <c r="I61" s="204"/>
      <c r="J61" s="204"/>
      <c r="K61" s="204"/>
      <c r="L61" s="204"/>
      <c r="M61" s="207"/>
      <c r="N61" s="204"/>
      <c r="O61" s="204"/>
      <c r="P61" s="204"/>
      <c r="R61" s="291"/>
      <c r="S61" s="290"/>
    </row>
    <row r="62" spans="1:19" s="253" customFormat="1">
      <c r="A62" s="204"/>
      <c r="B62" s="204"/>
      <c r="C62" s="207"/>
      <c r="D62" s="204"/>
      <c r="E62" s="204"/>
      <c r="F62" s="204"/>
      <c r="G62" s="204"/>
      <c r="H62" s="207"/>
      <c r="I62" s="204"/>
      <c r="J62" s="204"/>
      <c r="K62" s="204"/>
      <c r="L62" s="204"/>
      <c r="M62" s="207"/>
      <c r="N62" s="204"/>
      <c r="O62" s="204"/>
      <c r="P62" s="204"/>
      <c r="R62" s="291"/>
      <c r="S62" s="290"/>
    </row>
    <row r="63" spans="1:19" s="253" customFormat="1">
      <c r="A63" s="204"/>
      <c r="B63" s="204"/>
      <c r="C63" s="207"/>
      <c r="D63" s="204"/>
      <c r="E63" s="204"/>
      <c r="F63" s="204"/>
      <c r="G63" s="204"/>
      <c r="H63" s="207"/>
      <c r="I63" s="204"/>
      <c r="J63" s="204"/>
      <c r="K63" s="204"/>
      <c r="L63" s="204"/>
      <c r="M63" s="207"/>
      <c r="N63" s="204"/>
      <c r="O63" s="204"/>
      <c r="P63" s="204"/>
      <c r="R63" s="291"/>
      <c r="S63" s="290"/>
    </row>
    <row r="64" spans="1:19" s="253" customFormat="1">
      <c r="A64" s="204"/>
      <c r="B64" s="204"/>
      <c r="C64" s="207"/>
      <c r="D64" s="204"/>
      <c r="E64" s="204"/>
      <c r="F64" s="204"/>
      <c r="G64" s="204"/>
      <c r="H64" s="207"/>
      <c r="I64" s="204"/>
      <c r="J64" s="204"/>
      <c r="K64" s="204"/>
      <c r="L64" s="204"/>
      <c r="M64" s="207"/>
      <c r="N64" s="204"/>
      <c r="O64" s="204"/>
      <c r="P64" s="204"/>
      <c r="R64" s="291"/>
      <c r="S64" s="290"/>
    </row>
    <row r="65" spans="1:19" s="253" customFormat="1">
      <c r="A65" s="204"/>
      <c r="B65" s="204"/>
      <c r="C65" s="207"/>
      <c r="D65" s="204"/>
      <c r="E65" s="204"/>
      <c r="F65" s="204"/>
      <c r="G65" s="204"/>
      <c r="H65" s="207"/>
      <c r="I65" s="204"/>
      <c r="J65" s="204"/>
      <c r="K65" s="204"/>
      <c r="L65" s="204"/>
      <c r="M65" s="207"/>
      <c r="N65" s="204"/>
      <c r="O65" s="204"/>
      <c r="P65" s="204"/>
      <c r="R65" s="291"/>
      <c r="S65" s="290"/>
    </row>
    <row r="66" spans="1:19" s="253" customFormat="1">
      <c r="A66" s="204"/>
      <c r="B66" s="204"/>
      <c r="C66" s="207"/>
      <c r="D66" s="204"/>
      <c r="E66" s="204"/>
      <c r="F66" s="204"/>
      <c r="G66" s="204"/>
      <c r="H66" s="207"/>
      <c r="I66" s="204"/>
      <c r="J66" s="204"/>
      <c r="K66" s="204"/>
      <c r="L66" s="204"/>
      <c r="M66" s="207"/>
      <c r="N66" s="204"/>
      <c r="O66" s="204"/>
      <c r="P66" s="204"/>
      <c r="R66" s="291"/>
      <c r="S66" s="290"/>
    </row>
    <row r="67" spans="1:19" s="253" customFormat="1">
      <c r="A67" s="204"/>
      <c r="B67" s="204"/>
      <c r="C67" s="207"/>
      <c r="D67" s="204"/>
      <c r="E67" s="204"/>
      <c r="F67" s="204"/>
      <c r="G67" s="204"/>
      <c r="H67" s="207"/>
      <c r="I67" s="204"/>
      <c r="J67" s="204"/>
      <c r="K67" s="204"/>
      <c r="L67" s="204"/>
      <c r="M67" s="207"/>
      <c r="N67" s="204"/>
      <c r="O67" s="204"/>
      <c r="P67" s="204"/>
      <c r="R67" s="291"/>
      <c r="S67" s="290"/>
    </row>
    <row r="68" spans="1:19" s="253" customFormat="1">
      <c r="A68" s="204"/>
      <c r="B68" s="204"/>
      <c r="C68" s="207"/>
      <c r="D68" s="204"/>
      <c r="E68" s="204"/>
      <c r="F68" s="204"/>
      <c r="G68" s="204"/>
      <c r="H68" s="207"/>
      <c r="I68" s="204"/>
      <c r="J68" s="204"/>
      <c r="K68" s="204"/>
      <c r="L68" s="204"/>
      <c r="M68" s="207"/>
      <c r="N68" s="204"/>
      <c r="O68" s="204"/>
      <c r="P68" s="204"/>
      <c r="R68" s="291"/>
      <c r="S68" s="290"/>
    </row>
    <row r="69" spans="1:19" s="253" customFormat="1">
      <c r="A69" s="204"/>
      <c r="B69" s="204"/>
      <c r="C69" s="207"/>
      <c r="D69" s="204"/>
      <c r="E69" s="204"/>
      <c r="F69" s="204"/>
      <c r="G69" s="204"/>
      <c r="H69" s="207"/>
      <c r="I69" s="204"/>
      <c r="J69" s="204"/>
      <c r="K69" s="204"/>
      <c r="L69" s="204"/>
      <c r="M69" s="207"/>
      <c r="N69" s="204"/>
      <c r="O69" s="204"/>
      <c r="P69" s="204"/>
      <c r="R69" s="291"/>
      <c r="S69" s="290"/>
    </row>
    <row r="70" spans="1:19" s="253" customFormat="1">
      <c r="A70" s="204"/>
      <c r="B70" s="204"/>
      <c r="C70" s="207"/>
      <c r="D70" s="204"/>
      <c r="E70" s="204"/>
      <c r="F70" s="204"/>
      <c r="G70" s="204"/>
      <c r="H70" s="207"/>
      <c r="I70" s="204"/>
      <c r="J70" s="204"/>
      <c r="K70" s="204"/>
      <c r="L70" s="204"/>
      <c r="M70" s="207"/>
      <c r="N70" s="204"/>
      <c r="O70" s="204"/>
      <c r="P70" s="204"/>
      <c r="R70" s="291"/>
      <c r="S70" s="290"/>
    </row>
    <row r="71" spans="1:19" s="253" customFormat="1">
      <c r="A71" s="204"/>
      <c r="B71" s="204"/>
      <c r="C71" s="207"/>
      <c r="D71" s="204"/>
      <c r="E71" s="204"/>
      <c r="F71" s="204"/>
      <c r="G71" s="204"/>
      <c r="H71" s="207"/>
      <c r="I71" s="204"/>
      <c r="J71" s="204"/>
      <c r="K71" s="204"/>
      <c r="L71" s="204"/>
      <c r="M71" s="207"/>
      <c r="N71" s="204"/>
      <c r="O71" s="204"/>
      <c r="P71" s="204"/>
      <c r="R71" s="291"/>
      <c r="S71" s="290"/>
    </row>
    <row r="72" spans="1:19" s="253" customFormat="1">
      <c r="A72" s="204"/>
      <c r="B72" s="204"/>
      <c r="C72" s="207"/>
      <c r="D72" s="204"/>
      <c r="E72" s="204"/>
      <c r="F72" s="204"/>
      <c r="G72" s="204"/>
      <c r="H72" s="207"/>
      <c r="I72" s="204"/>
      <c r="J72" s="204"/>
      <c r="K72" s="204"/>
      <c r="L72" s="204"/>
      <c r="M72" s="207"/>
      <c r="N72" s="204"/>
      <c r="O72" s="204"/>
      <c r="P72" s="204"/>
      <c r="R72" s="291"/>
      <c r="S72" s="290"/>
    </row>
    <row r="73" spans="1:19" s="253" customFormat="1">
      <c r="A73" s="204"/>
      <c r="B73" s="204"/>
      <c r="C73" s="207"/>
      <c r="D73" s="204"/>
      <c r="E73" s="204"/>
      <c r="F73" s="204"/>
      <c r="G73" s="204"/>
      <c r="H73" s="207"/>
      <c r="I73" s="204"/>
      <c r="J73" s="204"/>
      <c r="K73" s="204"/>
      <c r="L73" s="204"/>
      <c r="M73" s="207"/>
      <c r="N73" s="204"/>
      <c r="O73" s="204"/>
      <c r="P73" s="204"/>
      <c r="R73" s="291"/>
      <c r="S73" s="290"/>
    </row>
    <row r="74" spans="1:19" s="253" customFormat="1">
      <c r="A74" s="204"/>
      <c r="B74" s="204"/>
      <c r="C74" s="207"/>
      <c r="D74" s="204"/>
      <c r="E74" s="204"/>
      <c r="F74" s="204"/>
      <c r="G74" s="204"/>
      <c r="H74" s="207"/>
      <c r="I74" s="204"/>
      <c r="J74" s="204"/>
      <c r="K74" s="204"/>
      <c r="L74" s="204"/>
      <c r="M74" s="207"/>
      <c r="N74" s="204"/>
      <c r="O74" s="204"/>
      <c r="P74" s="204"/>
      <c r="R74" s="291"/>
      <c r="S74" s="290"/>
    </row>
    <row r="75" spans="1:19" s="253" customFormat="1">
      <c r="A75" s="204"/>
      <c r="B75" s="204"/>
      <c r="C75" s="207"/>
      <c r="D75" s="204"/>
      <c r="E75" s="204"/>
      <c r="F75" s="204"/>
      <c r="G75" s="204"/>
      <c r="H75" s="207"/>
      <c r="I75" s="204"/>
      <c r="J75" s="204"/>
      <c r="K75" s="204"/>
      <c r="L75" s="204"/>
      <c r="M75" s="207"/>
      <c r="N75" s="204"/>
      <c r="O75" s="204"/>
      <c r="P75" s="204"/>
    </row>
    <row r="76" spans="1:19" s="253" customFormat="1">
      <c r="A76" s="204"/>
      <c r="B76" s="204"/>
      <c r="C76" s="207"/>
      <c r="D76" s="204"/>
      <c r="E76" s="204"/>
      <c r="F76" s="204"/>
      <c r="G76" s="204"/>
      <c r="H76" s="207"/>
      <c r="I76" s="204"/>
      <c r="J76" s="204"/>
      <c r="K76" s="204"/>
      <c r="L76" s="204"/>
      <c r="M76" s="207"/>
      <c r="N76" s="204"/>
      <c r="O76" s="204"/>
      <c r="P76" s="204"/>
    </row>
    <row r="77" spans="1:19" s="253" customFormat="1">
      <c r="A77" s="204"/>
      <c r="B77" s="204"/>
      <c r="C77" s="207"/>
      <c r="D77" s="204"/>
      <c r="E77" s="204"/>
      <c r="F77" s="204"/>
      <c r="G77" s="204"/>
      <c r="H77" s="207"/>
      <c r="I77" s="204"/>
      <c r="J77" s="204"/>
      <c r="K77" s="204"/>
      <c r="L77" s="204"/>
      <c r="M77" s="207"/>
      <c r="N77" s="204"/>
      <c r="O77" s="204"/>
      <c r="P77" s="204"/>
    </row>
    <row r="78" spans="1:19" s="253" customFormat="1">
      <c r="A78" s="204"/>
      <c r="B78" s="204"/>
      <c r="C78" s="207"/>
      <c r="D78" s="204"/>
      <c r="E78" s="204"/>
      <c r="F78" s="204"/>
      <c r="G78" s="204"/>
      <c r="H78" s="207"/>
      <c r="I78" s="204"/>
      <c r="J78" s="204"/>
      <c r="K78" s="204"/>
      <c r="L78" s="204"/>
      <c r="M78" s="207"/>
      <c r="N78" s="204"/>
      <c r="O78" s="204"/>
      <c r="P78" s="204"/>
    </row>
    <row r="79" spans="1:19" s="253" customFormat="1">
      <c r="A79" s="204"/>
      <c r="B79" s="204"/>
      <c r="C79" s="207"/>
      <c r="D79" s="204"/>
      <c r="E79" s="204"/>
      <c r="F79" s="204"/>
      <c r="G79" s="204"/>
      <c r="H79" s="207"/>
      <c r="I79" s="204"/>
      <c r="J79" s="204"/>
      <c r="K79" s="204"/>
      <c r="L79" s="204"/>
      <c r="M79" s="207"/>
      <c r="N79" s="204"/>
      <c r="O79" s="204"/>
      <c r="P79" s="204"/>
    </row>
    <row r="80" spans="1:19" s="253" customFormat="1">
      <c r="A80" s="204"/>
      <c r="B80" s="204"/>
      <c r="C80" s="207"/>
      <c r="D80" s="204"/>
      <c r="E80" s="204"/>
      <c r="F80" s="204"/>
      <c r="G80" s="204"/>
      <c r="H80" s="207"/>
      <c r="I80" s="204"/>
      <c r="J80" s="204"/>
      <c r="K80" s="204"/>
      <c r="L80" s="204"/>
      <c r="M80" s="207"/>
      <c r="N80" s="204"/>
      <c r="O80" s="204"/>
      <c r="P80" s="204"/>
    </row>
    <row r="81" spans="1:16" s="253" customFormat="1">
      <c r="A81" s="204"/>
      <c r="B81" s="204"/>
      <c r="C81" s="207"/>
      <c r="D81" s="204"/>
      <c r="E81" s="204"/>
      <c r="F81" s="204"/>
      <c r="G81" s="204"/>
      <c r="H81" s="207"/>
      <c r="I81" s="204"/>
      <c r="J81" s="204"/>
      <c r="K81" s="204"/>
      <c r="L81" s="204"/>
      <c r="M81" s="207"/>
      <c r="N81" s="204"/>
      <c r="O81" s="204"/>
      <c r="P81" s="204"/>
    </row>
    <row r="82" spans="1:16" s="253" customFormat="1">
      <c r="A82" s="204"/>
      <c r="B82" s="204"/>
      <c r="C82" s="207"/>
      <c r="D82" s="204"/>
      <c r="E82" s="204"/>
      <c r="F82" s="204"/>
      <c r="G82" s="204"/>
      <c r="H82" s="207"/>
      <c r="I82" s="204"/>
      <c r="J82" s="204"/>
      <c r="K82" s="204"/>
      <c r="L82" s="204"/>
      <c r="M82" s="207"/>
      <c r="N82" s="204"/>
      <c r="O82" s="204"/>
      <c r="P82" s="204"/>
    </row>
    <row r="83" spans="1:16" s="253" customFormat="1">
      <c r="A83" s="204"/>
      <c r="B83" s="204"/>
      <c r="C83" s="207"/>
      <c r="D83" s="204"/>
      <c r="E83" s="204"/>
      <c r="F83" s="204"/>
      <c r="G83" s="204"/>
      <c r="H83" s="207"/>
      <c r="I83" s="204"/>
      <c r="J83" s="204"/>
      <c r="K83" s="204"/>
      <c r="L83" s="204"/>
      <c r="M83" s="207"/>
      <c r="N83" s="204"/>
      <c r="O83" s="204"/>
      <c r="P83" s="204"/>
    </row>
    <row r="84" spans="1:16" s="253" customFormat="1">
      <c r="A84" s="204"/>
      <c r="B84" s="204"/>
      <c r="C84" s="207"/>
      <c r="D84" s="204"/>
      <c r="E84" s="204"/>
      <c r="F84" s="204"/>
      <c r="G84" s="204"/>
      <c r="H84" s="207"/>
      <c r="I84" s="204"/>
      <c r="J84" s="204"/>
      <c r="K84" s="204"/>
      <c r="L84" s="204"/>
      <c r="M84" s="207"/>
      <c r="N84" s="204"/>
      <c r="O84" s="204"/>
      <c r="P84" s="204"/>
    </row>
    <row r="85" spans="1:16" s="253" customFormat="1">
      <c r="A85" s="204"/>
      <c r="B85" s="204"/>
      <c r="C85" s="207"/>
      <c r="D85" s="204"/>
      <c r="E85" s="204"/>
      <c r="F85" s="204"/>
      <c r="G85" s="204"/>
      <c r="H85" s="207"/>
      <c r="I85" s="204"/>
      <c r="J85" s="204"/>
      <c r="K85" s="204"/>
      <c r="L85" s="204"/>
      <c r="M85" s="207"/>
      <c r="N85" s="204"/>
      <c r="O85" s="204"/>
      <c r="P85" s="204"/>
    </row>
    <row r="86" spans="1:16" s="253" customFormat="1">
      <c r="A86" s="204"/>
      <c r="B86" s="204"/>
      <c r="C86" s="207"/>
      <c r="D86" s="204"/>
      <c r="E86" s="204"/>
      <c r="F86" s="204"/>
      <c r="G86" s="204"/>
      <c r="H86" s="207"/>
      <c r="I86" s="204"/>
      <c r="J86" s="204"/>
      <c r="K86" s="204"/>
      <c r="L86" s="204"/>
      <c r="M86" s="207"/>
      <c r="N86" s="204"/>
      <c r="O86" s="204"/>
      <c r="P86" s="204"/>
    </row>
  </sheetData>
  <mergeCells count="1">
    <mergeCell ref="A1:P1"/>
  </mergeCells>
  <phoneticPr fontId="22" type="noConversion"/>
  <pageMargins left="0.75" right="0.75" top="1" bottom="1" header="0.5" footer="0.5"/>
  <pageSetup paperSize="9"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workbookViewId="0">
      <selection sqref="A1:IV65536"/>
    </sheetView>
  </sheetViews>
  <sheetFormatPr defaultColWidth="9" defaultRowHeight="16.2"/>
  <cols>
    <col min="1" max="1" width="2.59765625" style="204" customWidth="1"/>
    <col min="2" max="2" width="11.59765625" style="205" customWidth="1"/>
    <col min="3" max="3" width="23.09765625" style="206" customWidth="1"/>
    <col min="4" max="4" width="4.69921875" style="204" customWidth="1"/>
    <col min="5" max="5" width="6.09765625" style="204" customWidth="1"/>
    <col min="6" max="6" width="5.59765625" style="204" customWidth="1"/>
    <col min="7" max="7" width="11.59765625" style="204" customWidth="1"/>
    <col min="8" max="8" width="23.09765625" style="207" customWidth="1"/>
    <col min="9" max="9" width="4.69921875" style="204" customWidth="1"/>
    <col min="10" max="10" width="7.8984375" style="204" customWidth="1"/>
    <col min="11" max="11" width="5.59765625" style="204" customWidth="1"/>
    <col min="12" max="12" width="11.59765625" style="204" customWidth="1"/>
    <col min="13" max="13" width="23.09765625" style="207" customWidth="1"/>
    <col min="14" max="14" width="4.69921875" style="204" customWidth="1"/>
    <col min="15" max="15" width="7.8984375" style="204" customWidth="1"/>
    <col min="16" max="16" width="5.59765625" style="204" customWidth="1"/>
    <col min="17" max="19" width="8.59765625" style="204" hidden="1" customWidth="1"/>
    <col min="20" max="20" width="8.59765625" style="204" customWidth="1"/>
    <col min="21" max="16384" width="9" style="204"/>
  </cols>
  <sheetData>
    <row r="1" spans="1:19" s="198" customFormat="1" ht="24.6">
      <c r="A1" s="474" t="s">
        <v>391</v>
      </c>
      <c r="B1" s="474"/>
      <c r="C1" s="474"/>
      <c r="D1" s="474"/>
      <c r="E1" s="474"/>
      <c r="F1" s="474"/>
      <c r="G1" s="474"/>
      <c r="H1" s="474"/>
      <c r="I1" s="474"/>
      <c r="J1" s="474"/>
      <c r="K1" s="474"/>
      <c r="L1" s="474"/>
      <c r="M1" s="474"/>
      <c r="N1" s="474"/>
      <c r="O1" s="474"/>
      <c r="P1" s="474"/>
    </row>
    <row r="2" spans="1:19" s="198" customFormat="1" ht="10.5" customHeight="1">
      <c r="A2" s="199"/>
      <c r="B2" s="200"/>
      <c r="C2" s="201"/>
      <c r="D2" s="200"/>
      <c r="E2" s="200"/>
      <c r="F2" s="200"/>
      <c r="G2" s="200"/>
      <c r="H2" s="201"/>
      <c r="I2" s="200"/>
      <c r="J2" s="200"/>
      <c r="K2" s="200"/>
      <c r="L2" s="200"/>
      <c r="M2" s="201"/>
      <c r="N2" s="200"/>
      <c r="O2" s="200"/>
      <c r="P2" s="200"/>
    </row>
    <row r="3" spans="1:19" s="288" customFormat="1">
      <c r="A3" s="285" t="s">
        <v>209</v>
      </c>
      <c r="B3" s="286"/>
      <c r="C3" s="286"/>
      <c r="D3" s="285"/>
      <c r="E3" s="285"/>
      <c r="F3" s="285"/>
      <c r="G3" s="285"/>
      <c r="H3" s="287"/>
      <c r="I3" s="285"/>
      <c r="J3" s="285"/>
      <c r="K3" s="285"/>
      <c r="L3" s="285"/>
      <c r="M3" s="285"/>
      <c r="N3" s="285"/>
      <c r="O3" s="285"/>
      <c r="P3" s="286"/>
    </row>
    <row r="4" spans="1:19" ht="10.5" customHeight="1"/>
    <row r="5" spans="1:19" s="207" customFormat="1">
      <c r="A5" s="208" t="s">
        <v>0</v>
      </c>
      <c r="B5" s="209"/>
      <c r="C5" s="210" t="s">
        <v>1</v>
      </c>
      <c r="D5" s="209"/>
      <c r="E5" s="211"/>
      <c r="F5" s="212"/>
      <c r="G5" s="213"/>
      <c r="H5" s="210" t="s">
        <v>2</v>
      </c>
      <c r="I5" s="213"/>
      <c r="J5" s="214"/>
      <c r="K5" s="215"/>
      <c r="L5" s="216"/>
      <c r="M5" s="210" t="s">
        <v>3</v>
      </c>
      <c r="N5" s="213"/>
      <c r="O5" s="214"/>
      <c r="P5" s="217"/>
    </row>
    <row r="6" spans="1:19" s="207" customFormat="1">
      <c r="A6" s="218"/>
      <c r="B6" s="219" t="s">
        <v>124</v>
      </c>
      <c r="C6" s="220"/>
      <c r="D6" s="208" t="s">
        <v>5</v>
      </c>
      <c r="E6" s="221" t="s">
        <v>6</v>
      </c>
      <c r="F6" s="208" t="s">
        <v>5</v>
      </c>
      <c r="G6" s="219" t="s">
        <v>124</v>
      </c>
      <c r="H6" s="220"/>
      <c r="I6" s="208" t="s">
        <v>5</v>
      </c>
      <c r="J6" s="208" t="s">
        <v>6</v>
      </c>
      <c r="K6" s="208" t="s">
        <v>5</v>
      </c>
      <c r="L6" s="219" t="s">
        <v>124</v>
      </c>
      <c r="M6" s="222"/>
      <c r="N6" s="208" t="s">
        <v>5</v>
      </c>
      <c r="O6" s="208" t="s">
        <v>6</v>
      </c>
      <c r="P6" s="223" t="s">
        <v>5</v>
      </c>
    </row>
    <row r="7" spans="1:19" s="207" customFormat="1">
      <c r="A7" s="218"/>
      <c r="B7" s="224" t="s">
        <v>125</v>
      </c>
      <c r="C7" s="225" t="s">
        <v>8</v>
      </c>
      <c r="D7" s="226"/>
      <c r="E7" s="227" t="s">
        <v>9</v>
      </c>
      <c r="F7" s="226" t="s">
        <v>10</v>
      </c>
      <c r="G7" s="224" t="s">
        <v>125</v>
      </c>
      <c r="H7" s="225" t="s">
        <v>8</v>
      </c>
      <c r="I7" s="226"/>
      <c r="J7" s="226" t="s">
        <v>11</v>
      </c>
      <c r="K7" s="226" t="s">
        <v>10</v>
      </c>
      <c r="L7" s="224" t="s">
        <v>125</v>
      </c>
      <c r="M7" s="228" t="s">
        <v>8</v>
      </c>
      <c r="N7" s="226"/>
      <c r="O7" s="226" t="s">
        <v>12</v>
      </c>
      <c r="P7" s="229" t="s">
        <v>10</v>
      </c>
    </row>
    <row r="8" spans="1:19" s="207" customFormat="1">
      <c r="A8" s="230" t="s">
        <v>13</v>
      </c>
      <c r="B8" s="231" t="s">
        <v>14</v>
      </c>
      <c r="C8" s="232"/>
      <c r="D8" s="230" t="s">
        <v>15</v>
      </c>
      <c r="E8" s="233" t="s">
        <v>16</v>
      </c>
      <c r="F8" s="230" t="s">
        <v>17</v>
      </c>
      <c r="G8" s="231" t="s">
        <v>14</v>
      </c>
      <c r="H8" s="232"/>
      <c r="I8" s="230" t="s">
        <v>15</v>
      </c>
      <c r="J8" s="230" t="s">
        <v>16</v>
      </c>
      <c r="K8" s="230" t="s">
        <v>17</v>
      </c>
      <c r="L8" s="231" t="s">
        <v>14</v>
      </c>
      <c r="M8" s="234"/>
      <c r="N8" s="230" t="s">
        <v>15</v>
      </c>
      <c r="O8" s="230" t="s">
        <v>16</v>
      </c>
      <c r="P8" s="235" t="s">
        <v>17</v>
      </c>
    </row>
    <row r="9" spans="1:19" ht="3.9" customHeight="1">
      <c r="A9" s="236"/>
      <c r="B9" s="237"/>
      <c r="C9" s="238"/>
      <c r="D9" s="239"/>
      <c r="E9" s="239"/>
      <c r="F9" s="236"/>
      <c r="G9" s="240"/>
      <c r="H9" s="241"/>
      <c r="I9" s="239"/>
      <c r="J9" s="239"/>
      <c r="K9" s="236"/>
      <c r="L9" s="240"/>
      <c r="M9" s="241"/>
      <c r="N9" s="239"/>
      <c r="O9" s="239"/>
      <c r="P9" s="242"/>
    </row>
    <row r="10" spans="1:19" s="249" customFormat="1">
      <c r="A10" s="243" t="s">
        <v>18</v>
      </c>
      <c r="B10" s="244" t="s">
        <v>18</v>
      </c>
      <c r="C10" s="245" t="s">
        <v>19</v>
      </c>
      <c r="D10" s="246">
        <v>1459</v>
      </c>
      <c r="E10" s="247">
        <f>D10/$Q$10*100000</f>
        <v>45.194694966785462</v>
      </c>
      <c r="F10" s="248">
        <f>D10/$D$10*100</f>
        <v>100</v>
      </c>
      <c r="G10" s="244"/>
      <c r="H10" s="245" t="s">
        <v>19</v>
      </c>
      <c r="I10" s="246">
        <v>993</v>
      </c>
      <c r="J10" s="247">
        <f>I10/$R$10*100000</f>
        <v>59.368718604231262</v>
      </c>
      <c r="K10" s="248">
        <f>I10/$I$10*100</f>
        <v>100</v>
      </c>
      <c r="L10" s="244" t="s">
        <v>18</v>
      </c>
      <c r="M10" s="245" t="s">
        <v>19</v>
      </c>
      <c r="N10" s="246">
        <v>466</v>
      </c>
      <c r="O10" s="247">
        <f>N10/$S$10*100000</f>
        <v>29.955189350865904</v>
      </c>
      <c r="P10" s="247">
        <f>N10/$N$10*100</f>
        <v>100</v>
      </c>
      <c r="Q10" s="289">
        <v>3228255</v>
      </c>
      <c r="R10" s="289">
        <v>1672598</v>
      </c>
      <c r="S10" s="289">
        <v>1555657</v>
      </c>
    </row>
    <row r="11" spans="1:19" ht="15.6">
      <c r="A11" s="250"/>
      <c r="B11" s="251"/>
      <c r="C11" s="245"/>
      <c r="D11" s="246"/>
      <c r="E11" s="247"/>
      <c r="F11" s="248"/>
      <c r="G11" s="251"/>
      <c r="H11" s="245"/>
      <c r="I11" s="246"/>
      <c r="J11" s="247"/>
      <c r="K11" s="248"/>
      <c r="L11" s="251"/>
      <c r="M11" s="245"/>
      <c r="N11" s="246"/>
      <c r="O11" s="247"/>
      <c r="P11" s="247"/>
    </row>
    <row r="12" spans="1:19" s="205" customFormat="1" ht="13.8">
      <c r="A12" s="250">
        <v>1</v>
      </c>
      <c r="B12" s="252" t="str">
        <f t="shared" ref="B12:B21" si="0">VLOOKUP(C12,$R$32:$S$74,2,FALSE)</f>
        <v>V01-X59, Y85-Y86</v>
      </c>
      <c r="C12" s="245" t="s">
        <v>21</v>
      </c>
      <c r="D12" s="246">
        <v>685</v>
      </c>
      <c r="E12" s="247">
        <f t="shared" ref="E12:E22" si="1">D12/$Q$10*100000</f>
        <v>21.218893798662126</v>
      </c>
      <c r="F12" s="248">
        <f t="shared" ref="F12:F22" si="2">D12/$D$10*100</f>
        <v>46.949965729952019</v>
      </c>
      <c r="G12" s="252" t="str">
        <f t="shared" ref="G12:G21" si="3">VLOOKUP(H12,$R$32:$S$74,2,FALSE)</f>
        <v>V01-X59, Y85-Y86</v>
      </c>
      <c r="H12" s="245" t="s">
        <v>21</v>
      </c>
      <c r="I12" s="246">
        <v>527</v>
      </c>
      <c r="J12" s="247">
        <f t="shared" ref="J12:J22" si="4">I12/$R$10*100000</f>
        <v>31.507869792980742</v>
      </c>
      <c r="K12" s="248">
        <f t="shared" ref="K12:K22" si="5">I12/$I$10*100</f>
        <v>53.071500503524675</v>
      </c>
      <c r="L12" s="252" t="str">
        <f t="shared" ref="L12:L21" si="6">VLOOKUP(M12,$R$32:$S$74,2,FALSE)</f>
        <v>V01-X59, Y85-Y86</v>
      </c>
      <c r="M12" s="245" t="s">
        <v>21</v>
      </c>
      <c r="N12" s="246">
        <v>158</v>
      </c>
      <c r="O12" s="247">
        <f t="shared" ref="O12:O22" si="7">N12/$S$10*100000</f>
        <v>10.156480509521058</v>
      </c>
      <c r="P12" s="247">
        <f t="shared" ref="P12:P22" si="8">N12/$N$10*100</f>
        <v>33.905579399141637</v>
      </c>
    </row>
    <row r="13" spans="1:19" s="205" customFormat="1" ht="13.8">
      <c r="A13" s="250">
        <v>2</v>
      </c>
      <c r="B13" s="252" t="str">
        <f t="shared" si="0"/>
        <v>X60-X84, Y87.0</v>
      </c>
      <c r="C13" s="245" t="s">
        <v>127</v>
      </c>
      <c r="D13" s="246">
        <v>203</v>
      </c>
      <c r="E13" s="247">
        <f t="shared" si="1"/>
        <v>6.2882269213553457</v>
      </c>
      <c r="F13" s="248">
        <f t="shared" si="2"/>
        <v>13.913639479095272</v>
      </c>
      <c r="G13" s="252" t="str">
        <f t="shared" si="3"/>
        <v>X60-X84, Y87.0</v>
      </c>
      <c r="H13" s="245" t="s">
        <v>127</v>
      </c>
      <c r="I13" s="246">
        <v>120</v>
      </c>
      <c r="J13" s="247">
        <f t="shared" si="4"/>
        <v>7.1744675050430518</v>
      </c>
      <c r="K13" s="248">
        <f t="shared" si="5"/>
        <v>12.084592145015106</v>
      </c>
      <c r="L13" s="252" t="str">
        <f t="shared" si="6"/>
        <v>X60-X84, Y87.0</v>
      </c>
      <c r="M13" s="245" t="s">
        <v>127</v>
      </c>
      <c r="N13" s="246">
        <v>83</v>
      </c>
      <c r="O13" s="247">
        <f t="shared" si="7"/>
        <v>5.335366343609163</v>
      </c>
      <c r="P13" s="247">
        <f t="shared" si="8"/>
        <v>17.811158798283262</v>
      </c>
    </row>
    <row r="14" spans="1:19" s="205" customFormat="1" ht="13.8">
      <c r="A14" s="250">
        <v>3</v>
      </c>
      <c r="B14" s="252" t="str">
        <f t="shared" si="0"/>
        <v>C00-C97</v>
      </c>
      <c r="C14" s="245" t="s">
        <v>23</v>
      </c>
      <c r="D14" s="246">
        <v>143</v>
      </c>
      <c r="E14" s="247">
        <f t="shared" si="1"/>
        <v>4.4296376835163267</v>
      </c>
      <c r="F14" s="248">
        <f t="shared" si="2"/>
        <v>9.8012337217272112</v>
      </c>
      <c r="G14" s="252" t="str">
        <f t="shared" si="3"/>
        <v>C00-C97</v>
      </c>
      <c r="H14" s="245" t="s">
        <v>23</v>
      </c>
      <c r="I14" s="246">
        <v>85</v>
      </c>
      <c r="J14" s="247">
        <f t="shared" si="4"/>
        <v>5.0819144827388287</v>
      </c>
      <c r="K14" s="248">
        <f t="shared" si="5"/>
        <v>8.5599194360523665</v>
      </c>
      <c r="L14" s="252" t="str">
        <f t="shared" si="6"/>
        <v>C00-C97</v>
      </c>
      <c r="M14" s="245" t="s">
        <v>23</v>
      </c>
      <c r="N14" s="246">
        <v>58</v>
      </c>
      <c r="O14" s="247">
        <f t="shared" si="7"/>
        <v>3.7283282883051987</v>
      </c>
      <c r="P14" s="247">
        <f t="shared" si="8"/>
        <v>12.446351931330472</v>
      </c>
    </row>
    <row r="15" spans="1:19" s="205" customFormat="1" ht="23.25" customHeight="1">
      <c r="A15" s="250">
        <v>4</v>
      </c>
      <c r="B15" s="252" t="str">
        <f t="shared" si="0"/>
        <v>I01-I02.0, I05-I09, I20-I25, I27, I30-I52</v>
      </c>
      <c r="C15" s="245" t="s">
        <v>128</v>
      </c>
      <c r="D15" s="246">
        <v>30</v>
      </c>
      <c r="E15" s="247">
        <f t="shared" si="1"/>
        <v>0.92929461891950915</v>
      </c>
      <c r="F15" s="248">
        <f t="shared" si="2"/>
        <v>2.0562028786840303</v>
      </c>
      <c r="G15" s="252" t="str">
        <f t="shared" si="3"/>
        <v>I01-I02.0, I05-I09, I20-I25, I27, I30-I52</v>
      </c>
      <c r="H15" s="245" t="s">
        <v>128</v>
      </c>
      <c r="I15" s="246">
        <v>21</v>
      </c>
      <c r="J15" s="247">
        <f t="shared" si="4"/>
        <v>1.2555318133825342</v>
      </c>
      <c r="K15" s="248">
        <f t="shared" si="5"/>
        <v>2.1148036253776437</v>
      </c>
      <c r="L15" s="252" t="str">
        <f t="shared" si="6"/>
        <v>M00-M99</v>
      </c>
      <c r="M15" s="245" t="s">
        <v>129</v>
      </c>
      <c r="N15" s="246">
        <v>16</v>
      </c>
      <c r="O15" s="247">
        <f t="shared" si="7"/>
        <v>1.0285043553945374</v>
      </c>
      <c r="P15" s="247">
        <f t="shared" si="8"/>
        <v>3.4334763948497855</v>
      </c>
      <c r="R15" s="253"/>
      <c r="S15" s="253"/>
    </row>
    <row r="16" spans="1:19" s="205" customFormat="1" ht="24.75" customHeight="1">
      <c r="A16" s="250">
        <v>5</v>
      </c>
      <c r="B16" s="252" t="str">
        <f t="shared" si="0"/>
        <v>M00-M99</v>
      </c>
      <c r="C16" s="245" t="s">
        <v>129</v>
      </c>
      <c r="D16" s="246">
        <v>23</v>
      </c>
      <c r="E16" s="247">
        <f t="shared" si="1"/>
        <v>0.71245920783829031</v>
      </c>
      <c r="F16" s="248">
        <f t="shared" si="2"/>
        <v>1.5764222069910898</v>
      </c>
      <c r="G16" s="252" t="str">
        <f t="shared" si="3"/>
        <v>X85-Y09, Y87.1</v>
      </c>
      <c r="H16" s="245" t="s">
        <v>131</v>
      </c>
      <c r="I16" s="246">
        <v>15</v>
      </c>
      <c r="J16" s="247">
        <f t="shared" si="4"/>
        <v>0.89680843813038147</v>
      </c>
      <c r="K16" s="248">
        <f t="shared" si="5"/>
        <v>1.5105740181268883</v>
      </c>
      <c r="L16" s="252" t="str">
        <f t="shared" si="6"/>
        <v>I01-I02.0, I05-I09, I20-I25, I27, I30-I52</v>
      </c>
      <c r="M16" s="245" t="s">
        <v>128</v>
      </c>
      <c r="N16" s="246">
        <v>9</v>
      </c>
      <c r="O16" s="247">
        <f t="shared" si="7"/>
        <v>0.57853369990942738</v>
      </c>
      <c r="P16" s="247">
        <f t="shared" si="8"/>
        <v>1.9313304721030045</v>
      </c>
    </row>
    <row r="17" spans="1:19" s="205" customFormat="1" ht="13.8">
      <c r="A17" s="250">
        <v>6</v>
      </c>
      <c r="B17" s="252" t="str">
        <f t="shared" si="0"/>
        <v>X85-Y09, Y87.1</v>
      </c>
      <c r="C17" s="245" t="s">
        <v>131</v>
      </c>
      <c r="D17" s="246">
        <v>22</v>
      </c>
      <c r="E17" s="247">
        <f t="shared" si="1"/>
        <v>0.68148272054097336</v>
      </c>
      <c r="F17" s="248">
        <f t="shared" si="2"/>
        <v>1.5078821110349554</v>
      </c>
      <c r="G17" s="252" t="str">
        <f t="shared" si="3"/>
        <v>Q00-Q99</v>
      </c>
      <c r="H17" s="245" t="s">
        <v>130</v>
      </c>
      <c r="I17" s="246">
        <v>11</v>
      </c>
      <c r="J17" s="247">
        <f t="shared" si="4"/>
        <v>0.65765952129561311</v>
      </c>
      <c r="K17" s="248">
        <f t="shared" si="5"/>
        <v>1.1077542799597182</v>
      </c>
      <c r="L17" s="252" t="str">
        <f t="shared" si="6"/>
        <v>Q00-Q99</v>
      </c>
      <c r="M17" s="245" t="s">
        <v>130</v>
      </c>
      <c r="N17" s="246">
        <v>8</v>
      </c>
      <c r="O17" s="247">
        <f t="shared" si="7"/>
        <v>0.51425217769726872</v>
      </c>
      <c r="P17" s="247">
        <f t="shared" si="8"/>
        <v>1.7167381974248928</v>
      </c>
    </row>
    <row r="18" spans="1:19" s="205" customFormat="1" ht="13.8">
      <c r="A18" s="250">
        <v>7</v>
      </c>
      <c r="B18" s="252" t="str">
        <f t="shared" si="0"/>
        <v>Q00-Q99</v>
      </c>
      <c r="C18" s="245" t="s">
        <v>130</v>
      </c>
      <c r="D18" s="246">
        <v>19</v>
      </c>
      <c r="E18" s="247">
        <f t="shared" si="1"/>
        <v>0.58855325864902241</v>
      </c>
      <c r="F18" s="248">
        <f t="shared" si="2"/>
        <v>1.3022618231665526</v>
      </c>
      <c r="G18" s="252" t="str">
        <f t="shared" si="3"/>
        <v>M00-M99</v>
      </c>
      <c r="H18" s="245" t="s">
        <v>129</v>
      </c>
      <c r="I18" s="246">
        <v>7</v>
      </c>
      <c r="J18" s="247">
        <f t="shared" si="4"/>
        <v>0.41851060446084476</v>
      </c>
      <c r="K18" s="248">
        <f t="shared" si="5"/>
        <v>0.70493454179254789</v>
      </c>
      <c r="L18" s="252" t="str">
        <f t="shared" si="6"/>
        <v>X85-Y09, Y87.1</v>
      </c>
      <c r="M18" s="245" t="s">
        <v>131</v>
      </c>
      <c r="N18" s="246">
        <v>7</v>
      </c>
      <c r="O18" s="247">
        <f t="shared" si="7"/>
        <v>0.44997065548511012</v>
      </c>
      <c r="P18" s="247">
        <f t="shared" si="8"/>
        <v>1.502145922746781</v>
      </c>
    </row>
    <row r="19" spans="1:19" s="205" customFormat="1" ht="13.8">
      <c r="A19" s="250">
        <v>8</v>
      </c>
      <c r="B19" s="252" t="str">
        <f t="shared" si="0"/>
        <v>I60-I69</v>
      </c>
      <c r="C19" s="245" t="s">
        <v>31</v>
      </c>
      <c r="D19" s="246">
        <v>10</v>
      </c>
      <c r="E19" s="247">
        <f t="shared" si="1"/>
        <v>0.30976487297316968</v>
      </c>
      <c r="F19" s="248">
        <f t="shared" si="2"/>
        <v>0.68540095956134339</v>
      </c>
      <c r="G19" s="252" t="str">
        <f t="shared" si="3"/>
        <v>J40-J47</v>
      </c>
      <c r="H19" s="245" t="s">
        <v>132</v>
      </c>
      <c r="I19" s="246">
        <v>7</v>
      </c>
      <c r="J19" s="247">
        <f t="shared" si="4"/>
        <v>0.41851060446084476</v>
      </c>
      <c r="K19" s="248">
        <f t="shared" si="5"/>
        <v>0.70493454179254789</v>
      </c>
      <c r="L19" s="252" t="str">
        <f t="shared" si="6"/>
        <v>I60-I69</v>
      </c>
      <c r="M19" s="245" t="s">
        <v>31</v>
      </c>
      <c r="N19" s="246">
        <v>5</v>
      </c>
      <c r="O19" s="247">
        <f t="shared" si="7"/>
        <v>0.32140761106079296</v>
      </c>
      <c r="P19" s="247">
        <f t="shared" si="8"/>
        <v>1.0729613733905579</v>
      </c>
    </row>
    <row r="20" spans="1:19" s="205" customFormat="1" ht="19.2">
      <c r="A20" s="250">
        <v>9</v>
      </c>
      <c r="B20" s="252" t="str">
        <f t="shared" si="0"/>
        <v>A40-A41</v>
      </c>
      <c r="C20" s="245" t="s">
        <v>64</v>
      </c>
      <c r="D20" s="246">
        <v>9</v>
      </c>
      <c r="E20" s="247">
        <f t="shared" si="1"/>
        <v>0.27878838567585279</v>
      </c>
      <c r="F20" s="248">
        <f t="shared" si="2"/>
        <v>0.61686086360520898</v>
      </c>
      <c r="G20" s="252" t="str">
        <f t="shared" si="3"/>
        <v>B20-B24</v>
      </c>
      <c r="H20" s="245" t="s">
        <v>134</v>
      </c>
      <c r="I20" s="246">
        <v>7</v>
      </c>
      <c r="J20" s="247">
        <f t="shared" si="4"/>
        <v>0.41851060446084476</v>
      </c>
      <c r="K20" s="248">
        <f t="shared" si="5"/>
        <v>0.70493454179254789</v>
      </c>
      <c r="L20" s="252" t="str">
        <f t="shared" si="6"/>
        <v>N00-N07, N17-N19, N25-N27</v>
      </c>
      <c r="M20" s="245" t="s">
        <v>133</v>
      </c>
      <c r="N20" s="246">
        <v>5</v>
      </c>
      <c r="O20" s="247">
        <f t="shared" si="7"/>
        <v>0.32140761106079296</v>
      </c>
      <c r="P20" s="247">
        <f t="shared" si="8"/>
        <v>1.0729613733905579</v>
      </c>
      <c r="Q20" s="253"/>
      <c r="R20" s="253"/>
    </row>
    <row r="21" spans="1:19" s="205" customFormat="1" ht="13.8">
      <c r="A21" s="250">
        <v>10</v>
      </c>
      <c r="B21" s="252" t="str">
        <f t="shared" si="0"/>
        <v>J12-J18</v>
      </c>
      <c r="C21" s="245" t="s">
        <v>35</v>
      </c>
      <c r="D21" s="246">
        <v>9</v>
      </c>
      <c r="E21" s="247">
        <f t="shared" si="1"/>
        <v>0.27878838567585279</v>
      </c>
      <c r="F21" s="248">
        <f t="shared" si="2"/>
        <v>0.61686086360520898</v>
      </c>
      <c r="G21" s="252" t="str">
        <f t="shared" si="3"/>
        <v>A40-A41</v>
      </c>
      <c r="H21" s="245" t="s">
        <v>64</v>
      </c>
      <c r="I21" s="246">
        <v>6</v>
      </c>
      <c r="J21" s="247">
        <f t="shared" si="4"/>
        <v>0.35872337525215264</v>
      </c>
      <c r="K21" s="248">
        <f t="shared" si="5"/>
        <v>0.60422960725075525</v>
      </c>
      <c r="L21" s="252" t="str">
        <f t="shared" si="6"/>
        <v>J12-J18</v>
      </c>
      <c r="M21" s="245" t="s">
        <v>35</v>
      </c>
      <c r="N21" s="246">
        <v>4</v>
      </c>
      <c r="O21" s="247">
        <f t="shared" si="7"/>
        <v>0.25712608884863436</v>
      </c>
      <c r="P21" s="247">
        <f t="shared" si="8"/>
        <v>0.85836909871244638</v>
      </c>
    </row>
    <row r="22" spans="1:19" s="205" customFormat="1" ht="13.8">
      <c r="A22" s="250"/>
      <c r="B22" s="254"/>
      <c r="C22" s="245" t="s">
        <v>41</v>
      </c>
      <c r="D22" s="246">
        <f>D10-SUM(D12:D21)</f>
        <v>306</v>
      </c>
      <c r="E22" s="247">
        <f t="shared" si="1"/>
        <v>9.4788051129789945</v>
      </c>
      <c r="F22" s="248">
        <f t="shared" si="2"/>
        <v>20.973269362577106</v>
      </c>
      <c r="G22" s="254"/>
      <c r="H22" s="245" t="s">
        <v>41</v>
      </c>
      <c r="I22" s="246">
        <f>I10-SUM(I12:I21)</f>
        <v>187</v>
      </c>
      <c r="J22" s="247">
        <f t="shared" si="4"/>
        <v>11.180211862025423</v>
      </c>
      <c r="K22" s="248">
        <f t="shared" si="5"/>
        <v>18.831822759315205</v>
      </c>
      <c r="L22" s="254"/>
      <c r="M22" s="245" t="s">
        <v>41</v>
      </c>
      <c r="N22" s="246">
        <f>N10-SUM(N12:N21)</f>
        <v>113</v>
      </c>
      <c r="O22" s="247">
        <f t="shared" si="7"/>
        <v>7.263812009973921</v>
      </c>
      <c r="P22" s="247">
        <f t="shared" si="8"/>
        <v>24.248927038626608</v>
      </c>
    </row>
    <row r="23" spans="1:19" s="205" customFormat="1" ht="15">
      <c r="A23" s="250"/>
      <c r="B23" s="254"/>
      <c r="C23" s="255"/>
      <c r="D23" s="246"/>
      <c r="E23" s="247"/>
      <c r="F23" s="248"/>
      <c r="G23" s="254"/>
      <c r="H23" s="255"/>
      <c r="I23" s="246"/>
      <c r="J23" s="247"/>
      <c r="K23" s="248"/>
      <c r="L23" s="254"/>
      <c r="M23" s="255"/>
      <c r="N23" s="246"/>
      <c r="O23" s="247"/>
      <c r="P23" s="247"/>
    </row>
    <row r="24" spans="1:19" s="205" customFormat="1" ht="15">
      <c r="A24" s="256"/>
      <c r="B24" s="257"/>
      <c r="C24" s="258"/>
      <c r="D24" s="259"/>
      <c r="E24" s="260"/>
      <c r="F24" s="261"/>
      <c r="G24" s="257"/>
      <c r="H24" s="258"/>
      <c r="I24" s="259"/>
      <c r="J24" s="260"/>
      <c r="K24" s="261"/>
      <c r="L24" s="257"/>
      <c r="M24" s="258"/>
      <c r="N24" s="259"/>
      <c r="O24" s="260"/>
      <c r="P24" s="260"/>
    </row>
    <row r="25" spans="1:19" s="205" customFormat="1" ht="15.6">
      <c r="A25" s="250">
        <v>11</v>
      </c>
      <c r="B25" s="252" t="str">
        <f>VLOOKUP(C25,$R$32:$S$74,2,FALSE)</f>
        <v>D50-D64</v>
      </c>
      <c r="C25" s="245" t="s">
        <v>40</v>
      </c>
      <c r="D25" s="246">
        <v>8</v>
      </c>
      <c r="E25" s="247">
        <f>D25/$Q$10*100000</f>
        <v>0.24781189837853579</v>
      </c>
      <c r="F25" s="248">
        <f>D25/$D$10*100</f>
        <v>0.54832076764907478</v>
      </c>
      <c r="G25" s="252" t="str">
        <f>VLOOKUP(H25,$R$32:$S$74,2,FALSE)</f>
        <v>I60-I69</v>
      </c>
      <c r="H25" s="245" t="s">
        <v>31</v>
      </c>
      <c r="I25" s="246">
        <v>5</v>
      </c>
      <c r="J25" s="247">
        <f>I25/$R$10*100000</f>
        <v>0.29893614604346053</v>
      </c>
      <c r="K25" s="248">
        <f>I25/$I$10*100</f>
        <v>0.50352467270896273</v>
      </c>
      <c r="L25" s="252" t="str">
        <f>VLOOKUP(M25,$R$32:$S$74,2,FALSE)</f>
        <v>E10-E14</v>
      </c>
      <c r="M25" s="245" t="s">
        <v>45</v>
      </c>
      <c r="N25" s="246">
        <v>4</v>
      </c>
      <c r="O25" s="247">
        <f>N25/$S$10*100000</f>
        <v>0.25712608884863436</v>
      </c>
      <c r="P25" s="247">
        <f>N25/$N$10*100</f>
        <v>0.85836909871244638</v>
      </c>
      <c r="Q25" s="253"/>
      <c r="R25" s="253"/>
    </row>
    <row r="26" spans="1:19" s="205" customFormat="1" ht="13.8">
      <c r="A26" s="250">
        <v>12</v>
      </c>
      <c r="B26" s="252" t="str">
        <f>VLOOKUP(C26,$R$32:$S$74,2,FALSE)</f>
        <v>J40-J47</v>
      </c>
      <c r="C26" s="245" t="s">
        <v>132</v>
      </c>
      <c r="D26" s="246">
        <v>8</v>
      </c>
      <c r="E26" s="247">
        <f>D26/$Q$10*100000</f>
        <v>0.24781189837853579</v>
      </c>
      <c r="F26" s="248">
        <f>D26/$D$10*100</f>
        <v>0.54832076764907478</v>
      </c>
      <c r="G26" s="252" t="str">
        <f>VLOOKUP(H26,$R$32:$S$74,2,FALSE)</f>
        <v>J12-J18</v>
      </c>
      <c r="H26" s="245" t="s">
        <v>35</v>
      </c>
      <c r="I26" s="246">
        <v>5</v>
      </c>
      <c r="J26" s="247">
        <f>I26/$R$10*100000</f>
        <v>0.29893614604346053</v>
      </c>
      <c r="K26" s="248">
        <f>I26/$I$10*100</f>
        <v>0.50352467270896273</v>
      </c>
      <c r="L26" s="252" t="str">
        <f>VLOOKUP(M26,$R$32:$S$74,2,FALSE)</f>
        <v>A40-A41</v>
      </c>
      <c r="M26" s="245" t="s">
        <v>64</v>
      </c>
      <c r="N26" s="246">
        <v>3</v>
      </c>
      <c r="O26" s="247">
        <f>N26/$S$10*100000</f>
        <v>0.19284456663647576</v>
      </c>
      <c r="P26" s="247">
        <f>N26/$N$10*100</f>
        <v>0.64377682403433478</v>
      </c>
    </row>
    <row r="27" spans="1:19" s="205" customFormat="1" ht="15.6">
      <c r="A27" s="250">
        <v>13</v>
      </c>
      <c r="B27" s="252" t="str">
        <f>VLOOKUP(C27,$R$32:$S$74,2,FALSE)</f>
        <v>B20-B24</v>
      </c>
      <c r="C27" s="262" t="s">
        <v>134</v>
      </c>
      <c r="D27" s="246">
        <v>7</v>
      </c>
      <c r="E27" s="247">
        <f>D27/$Q$10*100000</f>
        <v>0.21683541108121882</v>
      </c>
      <c r="F27" s="248">
        <f>D27/$D$10*100</f>
        <v>0.47978067169294036</v>
      </c>
      <c r="G27" s="252" t="str">
        <f>VLOOKUP(H27,$R$32:$S$74,2,FALSE)</f>
        <v>D50-D64</v>
      </c>
      <c r="H27" s="262" t="s">
        <v>40</v>
      </c>
      <c r="I27" s="246">
        <v>5</v>
      </c>
      <c r="J27" s="247">
        <f>I27/$R$10*100000</f>
        <v>0.29893614604346053</v>
      </c>
      <c r="K27" s="248">
        <f>I27/$I$10*100</f>
        <v>0.50352467270896273</v>
      </c>
      <c r="L27" s="252" t="str">
        <f>VLOOKUP(M27,$R$32:$S$74,2,FALSE)</f>
        <v>D50-D64</v>
      </c>
      <c r="M27" s="262" t="s">
        <v>40</v>
      </c>
      <c r="N27" s="246">
        <v>3</v>
      </c>
      <c r="O27" s="247">
        <f>N27/$S$10*100000</f>
        <v>0.19284456663647576</v>
      </c>
      <c r="P27" s="247">
        <f>N27/$N$10*100</f>
        <v>0.64377682403433478</v>
      </c>
      <c r="Q27" s="253"/>
      <c r="R27" s="253"/>
    </row>
    <row r="28" spans="1:19" s="205" customFormat="1" ht="13.8">
      <c r="A28" s="250">
        <v>14</v>
      </c>
      <c r="B28" s="252" t="str">
        <f>VLOOKUP(C28,$R$32:$S$74,2,FALSE)</f>
        <v>E10-E14</v>
      </c>
      <c r="C28" s="245" t="s">
        <v>45</v>
      </c>
      <c r="D28" s="246">
        <v>6</v>
      </c>
      <c r="E28" s="247">
        <f>D28/$Q$10*100000</f>
        <v>0.18585892378390181</v>
      </c>
      <c r="F28" s="248">
        <f>D28/$D$10*100</f>
        <v>0.411240575736806</v>
      </c>
      <c r="G28" s="252" t="str">
        <f>VLOOKUP(H28,$R$32:$S$74,2,FALSE)</f>
        <v>I71</v>
      </c>
      <c r="H28" s="245" t="s">
        <v>162</v>
      </c>
      <c r="I28" s="246">
        <v>4</v>
      </c>
      <c r="J28" s="247">
        <f>I28/$R$10*100000</f>
        <v>0.23914891683476841</v>
      </c>
      <c r="K28" s="248">
        <f>I28/$I$10*100</f>
        <v>0.4028197381671702</v>
      </c>
      <c r="L28" s="252" t="str">
        <f>VLOOKUP(M28,$R$32:$S$74,2,FALSE)</f>
        <v>A15-A19</v>
      </c>
      <c r="M28" s="245" t="s">
        <v>49</v>
      </c>
      <c r="N28" s="246">
        <v>2</v>
      </c>
      <c r="O28" s="247">
        <f>N28/$S$10*100000</f>
        <v>0.12856304442431718</v>
      </c>
      <c r="P28" s="247">
        <f>N28/$N$10*100</f>
        <v>0.42918454935622319</v>
      </c>
    </row>
    <row r="29" spans="1:19" s="269" customFormat="1" ht="19.2">
      <c r="A29" s="263">
        <v>15</v>
      </c>
      <c r="B29" s="264" t="str">
        <f>VLOOKUP(C29,$R$32:$S$74,2,FALSE)</f>
        <v>N00-N07, N17-N19, N25-N27</v>
      </c>
      <c r="C29" s="265" t="s">
        <v>133</v>
      </c>
      <c r="D29" s="266">
        <v>6</v>
      </c>
      <c r="E29" s="267">
        <f>D29/$Q$10*100000</f>
        <v>0.18585892378390181</v>
      </c>
      <c r="F29" s="268">
        <f>D29/$D$10*100</f>
        <v>0.411240575736806</v>
      </c>
      <c r="G29" s="264" t="str">
        <f>VLOOKUP(H29,$R$32:$S$74,2,FALSE)</f>
        <v>K70, K73-K74</v>
      </c>
      <c r="H29" s="265" t="s">
        <v>38</v>
      </c>
      <c r="I29" s="266">
        <v>4</v>
      </c>
      <c r="J29" s="267">
        <f>I29/$R$10*100000</f>
        <v>0.23914891683476841</v>
      </c>
      <c r="K29" s="268">
        <f>I29/$I$10*100</f>
        <v>0.4028197381671702</v>
      </c>
      <c r="L29" s="264" t="str">
        <f>VLOOKUP(M29,$R$32:$S$74,2,FALSE)</f>
        <v>J40-J47</v>
      </c>
      <c r="M29" s="265" t="s">
        <v>132</v>
      </c>
      <c r="N29" s="266">
        <v>1</v>
      </c>
      <c r="O29" s="267">
        <f>N29/$S$10*100000</f>
        <v>6.428152221215859E-2</v>
      </c>
      <c r="P29" s="267">
        <f>N29/$N$10*100</f>
        <v>0.21459227467811159</v>
      </c>
    </row>
    <row r="30" spans="1:19" s="269" customFormat="1" ht="2.25" customHeight="1">
      <c r="A30" s="270"/>
      <c r="B30" s="271"/>
      <c r="C30" s="272"/>
      <c r="D30" s="273"/>
      <c r="E30" s="274"/>
      <c r="F30" s="274"/>
      <c r="G30" s="275"/>
      <c r="H30" s="276"/>
      <c r="I30" s="273"/>
      <c r="J30" s="274"/>
      <c r="K30" s="274"/>
      <c r="L30" s="275"/>
      <c r="M30" s="276"/>
      <c r="N30" s="273"/>
      <c r="O30" s="274"/>
      <c r="P30" s="274"/>
    </row>
    <row r="31" spans="1:19" s="278" customFormat="1">
      <c r="A31" s="277" t="s">
        <v>210</v>
      </c>
      <c r="B31" s="198"/>
      <c r="I31" s="279"/>
      <c r="J31" s="279"/>
      <c r="K31" s="279"/>
      <c r="L31" s="198"/>
      <c r="M31" s="198"/>
      <c r="N31" s="279"/>
      <c r="O31" s="279"/>
      <c r="P31" s="279"/>
    </row>
    <row r="32" spans="1:19" s="281" customFormat="1" ht="15.6">
      <c r="A32" s="280" t="s">
        <v>18</v>
      </c>
      <c r="B32" s="204"/>
      <c r="C32" s="206"/>
      <c r="H32" s="206"/>
      <c r="I32" s="280"/>
      <c r="J32" s="280"/>
      <c r="K32" s="280"/>
      <c r="M32" s="206"/>
      <c r="N32" s="280"/>
      <c r="O32" s="280"/>
      <c r="P32" s="280"/>
      <c r="R32" s="141" t="s">
        <v>211</v>
      </c>
      <c r="S32" s="290" t="s">
        <v>212</v>
      </c>
    </row>
    <row r="33" spans="1:19" s="253" customFormat="1">
      <c r="A33" s="204"/>
      <c r="B33" s="141"/>
      <c r="C33" s="204"/>
      <c r="D33" s="204"/>
      <c r="E33" s="204"/>
      <c r="F33" s="204"/>
      <c r="G33" s="204"/>
      <c r="H33" s="207"/>
      <c r="I33" s="204"/>
      <c r="J33" s="204"/>
      <c r="K33" s="204"/>
      <c r="L33" s="204"/>
      <c r="M33" s="207"/>
      <c r="N33" s="204"/>
      <c r="O33" s="204"/>
      <c r="P33" s="204"/>
      <c r="R33" s="291" t="s">
        <v>213</v>
      </c>
      <c r="S33" s="290" t="s">
        <v>136</v>
      </c>
    </row>
    <row r="34" spans="1:19" s="253" customFormat="1">
      <c r="A34" s="204"/>
      <c r="B34" s="141"/>
      <c r="C34" s="204"/>
      <c r="D34" s="204"/>
      <c r="E34" s="204"/>
      <c r="F34" s="204"/>
      <c r="G34" s="204"/>
      <c r="H34" s="207"/>
      <c r="I34" s="204"/>
      <c r="J34" s="204"/>
      <c r="K34" s="204"/>
      <c r="L34" s="204"/>
      <c r="M34" s="207"/>
      <c r="N34" s="204"/>
      <c r="O34" s="204"/>
      <c r="P34" s="204"/>
      <c r="R34" s="291" t="s">
        <v>214</v>
      </c>
      <c r="S34" s="290" t="s">
        <v>137</v>
      </c>
    </row>
    <row r="35" spans="1:19" s="253" customFormat="1">
      <c r="A35" s="204"/>
      <c r="B35" s="141"/>
      <c r="C35" s="204"/>
      <c r="D35" s="204"/>
      <c r="E35" s="204"/>
      <c r="F35" s="204"/>
      <c r="G35" s="204"/>
      <c r="H35" s="207"/>
      <c r="I35" s="204"/>
      <c r="J35" s="204"/>
      <c r="K35" s="204"/>
      <c r="L35" s="204"/>
      <c r="M35" s="207"/>
      <c r="N35" s="204"/>
      <c r="O35" s="204"/>
      <c r="P35" s="204"/>
      <c r="R35" s="291" t="s">
        <v>49</v>
      </c>
      <c r="S35" s="290" t="s">
        <v>138</v>
      </c>
    </row>
    <row r="36" spans="1:19" s="253" customFormat="1">
      <c r="A36" s="204"/>
      <c r="B36" s="204"/>
      <c r="C36" s="207"/>
      <c r="D36" s="204"/>
      <c r="E36" s="204"/>
      <c r="F36" s="204"/>
      <c r="G36" s="204"/>
      <c r="H36" s="207"/>
      <c r="I36" s="204"/>
      <c r="J36" s="204"/>
      <c r="K36" s="204"/>
      <c r="L36" s="204"/>
      <c r="M36" s="207"/>
      <c r="N36" s="204"/>
      <c r="O36" s="204"/>
      <c r="P36" s="204"/>
      <c r="R36" s="291" t="s">
        <v>64</v>
      </c>
      <c r="S36" s="290" t="s">
        <v>139</v>
      </c>
    </row>
    <row r="37" spans="1:19" s="253" customFormat="1">
      <c r="A37" s="204"/>
      <c r="B37" s="204"/>
      <c r="C37" s="207"/>
      <c r="D37" s="204"/>
      <c r="E37" s="204"/>
      <c r="F37" s="204"/>
      <c r="G37" s="204"/>
      <c r="H37" s="207"/>
      <c r="I37" s="204"/>
      <c r="J37" s="204"/>
      <c r="K37" s="204"/>
      <c r="L37" s="204"/>
      <c r="M37" s="207"/>
      <c r="N37" s="204"/>
      <c r="O37" s="204"/>
      <c r="P37" s="204"/>
      <c r="R37" s="291" t="s">
        <v>140</v>
      </c>
      <c r="S37" s="290" t="s">
        <v>141</v>
      </c>
    </row>
    <row r="38" spans="1:19" s="253" customFormat="1">
      <c r="A38" s="204"/>
      <c r="B38" s="204"/>
      <c r="C38" s="207"/>
      <c r="D38" s="204"/>
      <c r="E38" s="204"/>
      <c r="F38" s="204"/>
      <c r="G38" s="204"/>
      <c r="H38" s="207"/>
      <c r="I38" s="204"/>
      <c r="J38" s="204"/>
      <c r="K38" s="204"/>
      <c r="L38" s="204"/>
      <c r="M38" s="207"/>
      <c r="N38" s="204"/>
      <c r="O38" s="204"/>
      <c r="P38" s="204"/>
      <c r="R38" s="291" t="s">
        <v>134</v>
      </c>
      <c r="S38" s="290" t="s">
        <v>142</v>
      </c>
    </row>
    <row r="39" spans="1:19" s="253" customFormat="1">
      <c r="A39" s="204"/>
      <c r="B39" s="204"/>
      <c r="C39" s="207"/>
      <c r="D39" s="204"/>
      <c r="E39" s="204"/>
      <c r="F39" s="204"/>
      <c r="G39" s="204"/>
      <c r="H39" s="207"/>
      <c r="I39" s="204"/>
      <c r="J39" s="204"/>
      <c r="K39" s="204"/>
      <c r="L39" s="204"/>
      <c r="M39" s="207"/>
      <c r="N39" s="204"/>
      <c r="O39" s="204"/>
      <c r="P39" s="204"/>
      <c r="R39" s="291" t="s">
        <v>23</v>
      </c>
      <c r="S39" s="290" t="s">
        <v>143</v>
      </c>
    </row>
    <row r="40" spans="1:19" s="253" customFormat="1">
      <c r="A40" s="204"/>
      <c r="B40" s="204"/>
      <c r="C40" s="207"/>
      <c r="D40" s="204"/>
      <c r="E40" s="204"/>
      <c r="F40" s="204"/>
      <c r="G40" s="204"/>
      <c r="H40" s="207"/>
      <c r="I40" s="204"/>
      <c r="J40" s="204"/>
      <c r="K40" s="204"/>
      <c r="L40" s="204"/>
      <c r="M40" s="207"/>
      <c r="N40" s="204"/>
      <c r="O40" s="204"/>
      <c r="P40" s="204"/>
      <c r="R40" s="291" t="s">
        <v>144</v>
      </c>
      <c r="S40" s="290" t="s">
        <v>145</v>
      </c>
    </row>
    <row r="41" spans="1:19" s="253" customFormat="1">
      <c r="A41" s="204"/>
      <c r="B41" s="204"/>
      <c r="C41" s="207"/>
      <c r="D41" s="204"/>
      <c r="E41" s="204"/>
      <c r="F41" s="204"/>
      <c r="G41" s="204"/>
      <c r="H41" s="207"/>
      <c r="I41" s="204"/>
      <c r="J41" s="204"/>
      <c r="K41" s="204"/>
      <c r="L41" s="204"/>
      <c r="M41" s="207"/>
      <c r="N41" s="204"/>
      <c r="O41" s="204"/>
      <c r="P41" s="204"/>
      <c r="R41" s="291" t="s">
        <v>40</v>
      </c>
      <c r="S41" s="290" t="s">
        <v>146</v>
      </c>
    </row>
    <row r="42" spans="1:19" s="253" customFormat="1">
      <c r="A42" s="204"/>
      <c r="B42" s="204"/>
      <c r="C42" s="207"/>
      <c r="D42" s="204"/>
      <c r="E42" s="204"/>
      <c r="F42" s="204"/>
      <c r="G42" s="204"/>
      <c r="H42" s="207"/>
      <c r="I42" s="204"/>
      <c r="J42" s="204"/>
      <c r="K42" s="204"/>
      <c r="L42" s="204"/>
      <c r="M42" s="207"/>
      <c r="N42" s="204"/>
      <c r="O42" s="204"/>
      <c r="P42" s="204"/>
      <c r="R42" s="291" t="s">
        <v>45</v>
      </c>
      <c r="S42" s="290" t="s">
        <v>147</v>
      </c>
    </row>
    <row r="43" spans="1:19" s="253" customFormat="1">
      <c r="A43" s="204"/>
      <c r="B43" s="204"/>
      <c r="C43" s="207"/>
      <c r="D43" s="204"/>
      <c r="E43" s="204"/>
      <c r="F43" s="204"/>
      <c r="G43" s="204"/>
      <c r="H43" s="207"/>
      <c r="I43" s="204"/>
      <c r="J43" s="204"/>
      <c r="K43" s="204"/>
      <c r="L43" s="204"/>
      <c r="M43" s="207"/>
      <c r="N43" s="204"/>
      <c r="O43" s="204"/>
      <c r="P43" s="204"/>
      <c r="R43" s="291" t="s">
        <v>148</v>
      </c>
      <c r="S43" s="290" t="s">
        <v>149</v>
      </c>
    </row>
    <row r="44" spans="1:19" s="253" customFormat="1">
      <c r="A44" s="204"/>
      <c r="B44" s="204"/>
      <c r="C44" s="207"/>
      <c r="D44" s="204"/>
      <c r="E44" s="204"/>
      <c r="F44" s="204"/>
      <c r="G44" s="204"/>
      <c r="H44" s="207"/>
      <c r="I44" s="204"/>
      <c r="J44" s="204"/>
      <c r="K44" s="204"/>
      <c r="L44" s="204"/>
      <c r="M44" s="207"/>
      <c r="N44" s="204"/>
      <c r="O44" s="204"/>
      <c r="P44" s="204"/>
      <c r="R44" s="291" t="s">
        <v>47</v>
      </c>
      <c r="S44" s="290" t="s">
        <v>150</v>
      </c>
    </row>
    <row r="45" spans="1:19" s="253" customFormat="1">
      <c r="A45" s="204"/>
      <c r="B45" s="204"/>
      <c r="C45" s="207"/>
      <c r="D45" s="204"/>
      <c r="E45" s="204"/>
      <c r="F45" s="204"/>
      <c r="G45" s="204"/>
      <c r="H45" s="207"/>
      <c r="I45" s="204"/>
      <c r="J45" s="204"/>
      <c r="K45" s="204"/>
      <c r="L45" s="204"/>
      <c r="M45" s="207"/>
      <c r="N45" s="204"/>
      <c r="O45" s="204"/>
      <c r="P45" s="204"/>
      <c r="R45" s="291" t="s">
        <v>151</v>
      </c>
      <c r="S45" s="290" t="s">
        <v>152</v>
      </c>
    </row>
    <row r="46" spans="1:19" s="253" customFormat="1">
      <c r="A46" s="204"/>
      <c r="B46" s="204"/>
      <c r="C46" s="207"/>
      <c r="D46" s="204"/>
      <c r="E46" s="204"/>
      <c r="F46" s="204"/>
      <c r="G46" s="204"/>
      <c r="H46" s="207"/>
      <c r="I46" s="204"/>
      <c r="J46" s="204"/>
      <c r="K46" s="204"/>
      <c r="L46" s="204"/>
      <c r="M46" s="207"/>
      <c r="N46" s="204"/>
      <c r="O46" s="204"/>
      <c r="P46" s="204"/>
      <c r="R46" s="291" t="s">
        <v>153</v>
      </c>
      <c r="S46" s="290" t="s">
        <v>154</v>
      </c>
    </row>
    <row r="47" spans="1:19" s="253" customFormat="1">
      <c r="A47" s="204"/>
      <c r="B47" s="204"/>
      <c r="C47" s="207"/>
      <c r="D47" s="204"/>
      <c r="E47" s="204"/>
      <c r="F47" s="204"/>
      <c r="G47" s="204"/>
      <c r="H47" s="207"/>
      <c r="I47" s="204"/>
      <c r="J47" s="204"/>
      <c r="K47" s="204"/>
      <c r="L47" s="204"/>
      <c r="M47" s="207"/>
      <c r="N47" s="204"/>
      <c r="O47" s="204"/>
      <c r="P47" s="204"/>
      <c r="R47" s="291" t="s">
        <v>155</v>
      </c>
      <c r="S47" s="290" t="s">
        <v>156</v>
      </c>
    </row>
    <row r="48" spans="1:19" s="253" customFormat="1">
      <c r="A48" s="204"/>
      <c r="B48" s="204"/>
      <c r="C48" s="207"/>
      <c r="D48" s="204"/>
      <c r="E48" s="204"/>
      <c r="F48" s="204"/>
      <c r="G48" s="204"/>
      <c r="H48" s="207"/>
      <c r="I48" s="204"/>
      <c r="J48" s="204"/>
      <c r="K48" s="204"/>
      <c r="L48" s="204"/>
      <c r="M48" s="207"/>
      <c r="N48" s="204"/>
      <c r="O48" s="204"/>
      <c r="P48" s="204"/>
      <c r="R48" s="291" t="s">
        <v>135</v>
      </c>
      <c r="S48" s="290" t="s">
        <v>157</v>
      </c>
    </row>
    <row r="49" spans="1:19" s="253" customFormat="1">
      <c r="A49" s="204"/>
      <c r="B49" s="204"/>
      <c r="C49" s="207"/>
      <c r="D49" s="204"/>
      <c r="E49" s="204"/>
      <c r="F49" s="204"/>
      <c r="G49" s="204"/>
      <c r="H49" s="207"/>
      <c r="I49" s="204"/>
      <c r="J49" s="204"/>
      <c r="K49" s="204"/>
      <c r="L49" s="204"/>
      <c r="M49" s="207"/>
      <c r="N49" s="204"/>
      <c r="O49" s="204"/>
      <c r="P49" s="204"/>
      <c r="R49" s="291" t="s">
        <v>128</v>
      </c>
      <c r="S49" s="290" t="s">
        <v>158</v>
      </c>
    </row>
    <row r="50" spans="1:19" s="253" customFormat="1">
      <c r="A50" s="204"/>
      <c r="B50" s="204"/>
      <c r="C50" s="207"/>
      <c r="D50" s="204"/>
      <c r="E50" s="204"/>
      <c r="F50" s="204"/>
      <c r="G50" s="204"/>
      <c r="H50" s="207"/>
      <c r="I50" s="204"/>
      <c r="J50" s="204"/>
      <c r="K50" s="204"/>
      <c r="L50" s="204"/>
      <c r="M50" s="207"/>
      <c r="N50" s="204"/>
      <c r="O50" s="204"/>
      <c r="P50" s="204"/>
      <c r="R50" s="291" t="s">
        <v>31</v>
      </c>
      <c r="S50" s="290" t="s">
        <v>159</v>
      </c>
    </row>
    <row r="51" spans="1:19" s="253" customFormat="1">
      <c r="A51" s="204"/>
      <c r="B51" s="204"/>
      <c r="C51" s="207"/>
      <c r="D51" s="204"/>
      <c r="E51" s="204"/>
      <c r="F51" s="204"/>
      <c r="G51" s="204"/>
      <c r="H51" s="207"/>
      <c r="I51" s="204"/>
      <c r="J51" s="204"/>
      <c r="K51" s="204"/>
      <c r="L51" s="204"/>
      <c r="M51" s="207"/>
      <c r="N51" s="204"/>
      <c r="O51" s="204"/>
      <c r="P51" s="204"/>
      <c r="R51" s="291" t="s">
        <v>160</v>
      </c>
      <c r="S51" s="290" t="s">
        <v>161</v>
      </c>
    </row>
    <row r="52" spans="1:19" s="253" customFormat="1">
      <c r="A52" s="204"/>
      <c r="B52" s="204"/>
      <c r="C52" s="207"/>
      <c r="D52" s="204"/>
      <c r="E52" s="204"/>
      <c r="F52" s="204"/>
      <c r="G52" s="204"/>
      <c r="H52" s="207"/>
      <c r="I52" s="204"/>
      <c r="J52" s="204"/>
      <c r="K52" s="204"/>
      <c r="L52" s="204"/>
      <c r="M52" s="207"/>
      <c r="N52" s="204"/>
      <c r="O52" s="204"/>
      <c r="P52" s="204"/>
      <c r="R52" s="291" t="s">
        <v>162</v>
      </c>
      <c r="S52" s="290" t="s">
        <v>163</v>
      </c>
    </row>
    <row r="53" spans="1:19" s="253" customFormat="1">
      <c r="A53" s="204"/>
      <c r="B53" s="204"/>
      <c r="C53" s="207"/>
      <c r="D53" s="204"/>
      <c r="E53" s="204"/>
      <c r="F53" s="204"/>
      <c r="G53" s="204"/>
      <c r="H53" s="207"/>
      <c r="I53" s="204"/>
      <c r="J53" s="204"/>
      <c r="K53" s="204"/>
      <c r="L53" s="204"/>
      <c r="M53" s="207"/>
      <c r="N53" s="204"/>
      <c r="O53" s="204"/>
      <c r="P53" s="204"/>
      <c r="R53" s="291" t="s">
        <v>164</v>
      </c>
      <c r="S53" s="290" t="s">
        <v>165</v>
      </c>
    </row>
    <row r="54" spans="1:19" s="253" customFormat="1">
      <c r="A54" s="204"/>
      <c r="B54" s="204"/>
      <c r="C54" s="207"/>
      <c r="D54" s="204"/>
      <c r="E54" s="204"/>
      <c r="F54" s="204"/>
      <c r="G54" s="204"/>
      <c r="H54" s="207"/>
      <c r="I54" s="204"/>
      <c r="J54" s="204"/>
      <c r="K54" s="204"/>
      <c r="L54" s="204"/>
      <c r="M54" s="207"/>
      <c r="N54" s="204"/>
      <c r="O54" s="204"/>
      <c r="P54" s="204"/>
      <c r="R54" s="291" t="s">
        <v>35</v>
      </c>
      <c r="S54" s="290" t="s">
        <v>166</v>
      </c>
    </row>
    <row r="55" spans="1:19" s="253" customFormat="1">
      <c r="A55" s="204"/>
      <c r="B55" s="204"/>
      <c r="C55" s="207"/>
      <c r="D55" s="204"/>
      <c r="E55" s="204"/>
      <c r="F55" s="204"/>
      <c r="G55" s="204"/>
      <c r="H55" s="207"/>
      <c r="I55" s="204"/>
      <c r="J55" s="204"/>
      <c r="K55" s="204"/>
      <c r="L55" s="204"/>
      <c r="M55" s="207"/>
      <c r="N55" s="204"/>
      <c r="O55" s="204"/>
      <c r="P55" s="204"/>
      <c r="R55" s="291" t="s">
        <v>167</v>
      </c>
      <c r="S55" s="290" t="s">
        <v>168</v>
      </c>
    </row>
    <row r="56" spans="1:19" s="253" customFormat="1">
      <c r="A56" s="204"/>
      <c r="B56" s="204"/>
      <c r="C56" s="207"/>
      <c r="D56" s="204"/>
      <c r="E56" s="204"/>
      <c r="F56" s="204"/>
      <c r="G56" s="204"/>
      <c r="H56" s="207"/>
      <c r="I56" s="204"/>
      <c r="J56" s="204"/>
      <c r="K56" s="204"/>
      <c r="L56" s="204"/>
      <c r="M56" s="207"/>
      <c r="N56" s="204"/>
      <c r="O56" s="204"/>
      <c r="P56" s="204"/>
      <c r="R56" s="291" t="s">
        <v>215</v>
      </c>
      <c r="S56" s="290" t="s">
        <v>216</v>
      </c>
    </row>
    <row r="57" spans="1:19" s="253" customFormat="1">
      <c r="A57" s="204"/>
      <c r="B57" s="204"/>
      <c r="C57" s="207"/>
      <c r="D57" s="204"/>
      <c r="E57" s="204"/>
      <c r="F57" s="204"/>
      <c r="G57" s="204"/>
      <c r="H57" s="207"/>
      <c r="I57" s="204"/>
      <c r="J57" s="204"/>
      <c r="K57" s="204"/>
      <c r="L57" s="204"/>
      <c r="M57" s="207"/>
      <c r="N57" s="204"/>
      <c r="O57" s="204"/>
      <c r="P57" s="204"/>
      <c r="R57" s="291" t="s">
        <v>169</v>
      </c>
      <c r="S57" s="290" t="s">
        <v>170</v>
      </c>
    </row>
    <row r="58" spans="1:19" s="253" customFormat="1">
      <c r="A58" s="204"/>
      <c r="B58" s="204"/>
      <c r="C58" s="207"/>
      <c r="D58" s="204"/>
      <c r="E58" s="204"/>
      <c r="F58" s="204"/>
      <c r="G58" s="204"/>
      <c r="H58" s="207"/>
      <c r="I58" s="204"/>
      <c r="J58" s="204"/>
      <c r="K58" s="204"/>
      <c r="L58" s="204"/>
      <c r="M58" s="207"/>
      <c r="N58" s="204"/>
      <c r="O58" s="204"/>
      <c r="P58" s="204"/>
      <c r="R58" s="291" t="s">
        <v>171</v>
      </c>
      <c r="S58" s="290" t="s">
        <v>172</v>
      </c>
    </row>
    <row r="59" spans="1:19" s="253" customFormat="1">
      <c r="A59" s="204"/>
      <c r="B59" s="204"/>
      <c r="C59" s="207"/>
      <c r="D59" s="204"/>
      <c r="E59" s="204"/>
      <c r="F59" s="204"/>
      <c r="G59" s="204"/>
      <c r="H59" s="207"/>
      <c r="I59" s="204"/>
      <c r="J59" s="204"/>
      <c r="K59" s="204"/>
      <c r="L59" s="204"/>
      <c r="M59" s="207"/>
      <c r="N59" s="204"/>
      <c r="O59" s="204"/>
      <c r="P59" s="204"/>
      <c r="R59" s="291" t="s">
        <v>173</v>
      </c>
      <c r="S59" s="290" t="s">
        <v>174</v>
      </c>
    </row>
    <row r="60" spans="1:19" s="253" customFormat="1">
      <c r="A60" s="204"/>
      <c r="B60" s="204"/>
      <c r="C60" s="207"/>
      <c r="D60" s="204"/>
      <c r="E60" s="204"/>
      <c r="F60" s="204"/>
      <c r="G60" s="204"/>
      <c r="H60" s="207"/>
      <c r="I60" s="204"/>
      <c r="J60" s="204"/>
      <c r="K60" s="204"/>
      <c r="L60" s="204"/>
      <c r="M60" s="207"/>
      <c r="N60" s="204"/>
      <c r="O60" s="204"/>
      <c r="P60" s="204"/>
      <c r="R60" s="291" t="s">
        <v>175</v>
      </c>
      <c r="S60" s="290" t="s">
        <v>176</v>
      </c>
    </row>
    <row r="61" spans="1:19" s="253" customFormat="1">
      <c r="A61" s="204"/>
      <c r="B61" s="204"/>
      <c r="C61" s="207"/>
      <c r="D61" s="204"/>
      <c r="E61" s="204"/>
      <c r="F61" s="204"/>
      <c r="G61" s="204"/>
      <c r="H61" s="207"/>
      <c r="I61" s="204"/>
      <c r="J61" s="204"/>
      <c r="K61" s="204"/>
      <c r="L61" s="204"/>
      <c r="M61" s="207"/>
      <c r="N61" s="204"/>
      <c r="O61" s="204"/>
      <c r="P61" s="204"/>
      <c r="R61" s="291" t="s">
        <v>38</v>
      </c>
      <c r="S61" s="290" t="s">
        <v>177</v>
      </c>
    </row>
    <row r="62" spans="1:19" s="253" customFormat="1">
      <c r="A62" s="204"/>
      <c r="B62" s="204"/>
      <c r="C62" s="207"/>
      <c r="D62" s="204"/>
      <c r="E62" s="204"/>
      <c r="F62" s="204"/>
      <c r="G62" s="204"/>
      <c r="H62" s="207"/>
      <c r="I62" s="204"/>
      <c r="J62" s="204"/>
      <c r="K62" s="204"/>
      <c r="L62" s="204"/>
      <c r="M62" s="207"/>
      <c r="N62" s="204"/>
      <c r="O62" s="204"/>
      <c r="P62" s="204"/>
      <c r="R62" s="291" t="s">
        <v>178</v>
      </c>
      <c r="S62" s="290" t="s">
        <v>179</v>
      </c>
    </row>
    <row r="63" spans="1:19" s="253" customFormat="1">
      <c r="A63" s="204"/>
      <c r="B63" s="204"/>
      <c r="C63" s="207"/>
      <c r="D63" s="204"/>
      <c r="E63" s="204"/>
      <c r="F63" s="204"/>
      <c r="G63" s="204"/>
      <c r="H63" s="207"/>
      <c r="I63" s="204"/>
      <c r="J63" s="204"/>
      <c r="K63" s="204"/>
      <c r="L63" s="204"/>
      <c r="M63" s="207"/>
      <c r="N63" s="204"/>
      <c r="O63" s="204"/>
      <c r="P63" s="204"/>
      <c r="R63" s="291" t="s">
        <v>180</v>
      </c>
      <c r="S63" s="290" t="s">
        <v>181</v>
      </c>
    </row>
    <row r="64" spans="1:19" s="253" customFormat="1">
      <c r="A64" s="204"/>
      <c r="B64" s="204"/>
      <c r="C64" s="207"/>
      <c r="D64" s="204"/>
      <c r="E64" s="204"/>
      <c r="F64" s="204"/>
      <c r="G64" s="204"/>
      <c r="H64" s="207"/>
      <c r="I64" s="204"/>
      <c r="J64" s="204"/>
      <c r="K64" s="204"/>
      <c r="L64" s="204"/>
      <c r="M64" s="207"/>
      <c r="N64" s="204"/>
      <c r="O64" s="204"/>
      <c r="P64" s="204"/>
      <c r="R64" s="291" t="s">
        <v>129</v>
      </c>
      <c r="S64" s="290" t="s">
        <v>182</v>
      </c>
    </row>
    <row r="65" spans="1:19" s="253" customFormat="1">
      <c r="A65" s="204"/>
      <c r="B65" s="204"/>
      <c r="C65" s="207"/>
      <c r="D65" s="204"/>
      <c r="E65" s="204"/>
      <c r="F65" s="204"/>
      <c r="G65" s="204"/>
      <c r="H65" s="207"/>
      <c r="I65" s="204"/>
      <c r="J65" s="204"/>
      <c r="K65" s="204"/>
      <c r="L65" s="204"/>
      <c r="M65" s="207"/>
      <c r="N65" s="204"/>
      <c r="O65" s="204"/>
      <c r="P65" s="204"/>
      <c r="R65" s="291" t="s">
        <v>133</v>
      </c>
      <c r="S65" s="290" t="s">
        <v>183</v>
      </c>
    </row>
    <row r="66" spans="1:19" s="253" customFormat="1">
      <c r="A66" s="204"/>
      <c r="B66" s="204"/>
      <c r="C66" s="207"/>
      <c r="D66" s="204"/>
      <c r="E66" s="204"/>
      <c r="F66" s="204"/>
      <c r="G66" s="204"/>
      <c r="H66" s="207"/>
      <c r="I66" s="204"/>
      <c r="J66" s="204"/>
      <c r="K66" s="204"/>
      <c r="L66" s="204"/>
      <c r="M66" s="207"/>
      <c r="N66" s="204"/>
      <c r="O66" s="204"/>
      <c r="P66" s="204"/>
      <c r="R66" s="291" t="s">
        <v>184</v>
      </c>
      <c r="S66" s="290" t="s">
        <v>185</v>
      </c>
    </row>
    <row r="67" spans="1:19" s="253" customFormat="1">
      <c r="A67" s="204"/>
      <c r="B67" s="204"/>
      <c r="C67" s="207"/>
      <c r="D67" s="204"/>
      <c r="E67" s="204"/>
      <c r="F67" s="204"/>
      <c r="G67" s="204"/>
      <c r="H67" s="207"/>
      <c r="I67" s="204"/>
      <c r="J67" s="204"/>
      <c r="K67" s="204"/>
      <c r="L67" s="204"/>
      <c r="M67" s="207"/>
      <c r="N67" s="204"/>
      <c r="O67" s="204"/>
      <c r="P67" s="204"/>
      <c r="R67" s="291" t="s">
        <v>186</v>
      </c>
      <c r="S67" s="290" t="s">
        <v>187</v>
      </c>
    </row>
    <row r="68" spans="1:19" s="253" customFormat="1">
      <c r="A68" s="204"/>
      <c r="B68" s="204"/>
      <c r="C68" s="207"/>
      <c r="D68" s="204"/>
      <c r="E68" s="204"/>
      <c r="F68" s="204"/>
      <c r="G68" s="204"/>
      <c r="H68" s="207"/>
      <c r="I68" s="204"/>
      <c r="J68" s="204"/>
      <c r="K68" s="204"/>
      <c r="L68" s="204"/>
      <c r="M68" s="207"/>
      <c r="N68" s="204"/>
      <c r="O68" s="204"/>
      <c r="P68" s="204"/>
      <c r="R68" s="291" t="s">
        <v>130</v>
      </c>
      <c r="S68" s="290" t="s">
        <v>188</v>
      </c>
    </row>
    <row r="69" spans="1:19" s="253" customFormat="1">
      <c r="A69" s="204"/>
      <c r="B69" s="204"/>
      <c r="C69" s="207"/>
      <c r="D69" s="204"/>
      <c r="E69" s="204"/>
      <c r="F69" s="204"/>
      <c r="G69" s="204"/>
      <c r="H69" s="207"/>
      <c r="I69" s="204"/>
      <c r="J69" s="204"/>
      <c r="K69" s="204"/>
      <c r="L69" s="204"/>
      <c r="M69" s="207"/>
      <c r="N69" s="204"/>
      <c r="O69" s="204"/>
      <c r="P69" s="204"/>
      <c r="R69" s="291" t="s">
        <v>189</v>
      </c>
      <c r="S69" s="290" t="s">
        <v>190</v>
      </c>
    </row>
    <row r="70" spans="1:19" s="253" customFormat="1">
      <c r="A70" s="204"/>
      <c r="B70" s="204"/>
      <c r="C70" s="207"/>
      <c r="D70" s="204"/>
      <c r="E70" s="204"/>
      <c r="F70" s="204"/>
      <c r="G70" s="204"/>
      <c r="H70" s="207"/>
      <c r="I70" s="204"/>
      <c r="J70" s="204"/>
      <c r="K70" s="204"/>
      <c r="L70" s="204"/>
      <c r="M70" s="207"/>
      <c r="N70" s="204"/>
      <c r="O70" s="204"/>
      <c r="P70" s="204"/>
      <c r="R70" s="291" t="s">
        <v>191</v>
      </c>
      <c r="S70" s="290" t="s">
        <v>192</v>
      </c>
    </row>
    <row r="71" spans="1:19" s="253" customFormat="1">
      <c r="A71" s="204"/>
      <c r="B71" s="204"/>
      <c r="C71" s="207"/>
      <c r="D71" s="204"/>
      <c r="E71" s="204"/>
      <c r="F71" s="204"/>
      <c r="G71" s="204"/>
      <c r="H71" s="207"/>
      <c r="I71" s="204"/>
      <c r="J71" s="204"/>
      <c r="K71" s="204"/>
      <c r="L71" s="204"/>
      <c r="M71" s="207"/>
      <c r="N71" s="204"/>
      <c r="O71" s="204"/>
      <c r="P71" s="204"/>
      <c r="R71" s="291" t="s">
        <v>21</v>
      </c>
      <c r="S71" s="290" t="s">
        <v>193</v>
      </c>
    </row>
    <row r="72" spans="1:19" s="253" customFormat="1">
      <c r="A72" s="204"/>
      <c r="B72" s="204"/>
      <c r="C72" s="207"/>
      <c r="D72" s="204"/>
      <c r="E72" s="204"/>
      <c r="F72" s="204"/>
      <c r="G72" s="204"/>
      <c r="H72" s="207"/>
      <c r="I72" s="204"/>
      <c r="J72" s="204"/>
      <c r="K72" s="204"/>
      <c r="L72" s="204"/>
      <c r="M72" s="207"/>
      <c r="N72" s="204"/>
      <c r="O72" s="204"/>
      <c r="P72" s="204"/>
      <c r="R72" s="291" t="s">
        <v>127</v>
      </c>
      <c r="S72" s="290" t="s">
        <v>194</v>
      </c>
    </row>
    <row r="73" spans="1:19" s="253" customFormat="1">
      <c r="A73" s="204"/>
      <c r="B73" s="204"/>
      <c r="C73" s="207"/>
      <c r="D73" s="204"/>
      <c r="E73" s="204"/>
      <c r="F73" s="204"/>
      <c r="G73" s="204"/>
      <c r="H73" s="207"/>
      <c r="I73" s="204"/>
      <c r="J73" s="204"/>
      <c r="K73" s="204"/>
      <c r="L73" s="204"/>
      <c r="M73" s="207"/>
      <c r="N73" s="204"/>
      <c r="O73" s="204"/>
      <c r="P73" s="204"/>
      <c r="R73" s="291" t="s">
        <v>131</v>
      </c>
      <c r="S73" s="290" t="s">
        <v>195</v>
      </c>
    </row>
    <row r="74" spans="1:19" s="253" customFormat="1">
      <c r="A74" s="204"/>
      <c r="B74" s="204"/>
      <c r="C74" s="207"/>
      <c r="D74" s="204"/>
      <c r="E74" s="204"/>
      <c r="F74" s="204"/>
      <c r="G74" s="204"/>
      <c r="H74" s="207"/>
      <c r="I74" s="204"/>
      <c r="J74" s="204"/>
      <c r="K74" s="204"/>
      <c r="L74" s="204"/>
      <c r="M74" s="207"/>
      <c r="N74" s="204"/>
      <c r="O74" s="204"/>
      <c r="P74" s="204"/>
      <c r="R74" s="291" t="s">
        <v>217</v>
      </c>
      <c r="S74" s="290"/>
    </row>
    <row r="75" spans="1:19" s="253" customFormat="1">
      <c r="A75" s="204"/>
      <c r="B75" s="204"/>
      <c r="C75" s="207"/>
      <c r="D75" s="204"/>
      <c r="E75" s="204"/>
      <c r="F75" s="204"/>
      <c r="G75" s="204"/>
      <c r="H75" s="207"/>
      <c r="I75" s="204"/>
      <c r="J75" s="204"/>
      <c r="K75" s="204"/>
      <c r="L75" s="204"/>
      <c r="M75" s="207"/>
      <c r="N75" s="204"/>
      <c r="O75" s="204"/>
      <c r="P75" s="204"/>
    </row>
    <row r="76" spans="1:19" s="253" customFormat="1">
      <c r="A76" s="204"/>
      <c r="B76" s="204"/>
      <c r="C76" s="207"/>
      <c r="D76" s="204"/>
      <c r="E76" s="204"/>
      <c r="F76" s="204"/>
      <c r="G76" s="204"/>
      <c r="H76" s="207"/>
      <c r="I76" s="204"/>
      <c r="J76" s="204"/>
      <c r="K76" s="204"/>
      <c r="L76" s="204"/>
      <c r="M76" s="207"/>
      <c r="N76" s="204"/>
      <c r="O76" s="204"/>
      <c r="P76" s="204"/>
    </row>
    <row r="77" spans="1:19" s="253" customFormat="1">
      <c r="A77" s="204"/>
      <c r="B77" s="204"/>
      <c r="C77" s="207"/>
      <c r="D77" s="204"/>
      <c r="E77" s="204"/>
      <c r="F77" s="204"/>
      <c r="G77" s="204"/>
      <c r="H77" s="207"/>
      <c r="I77" s="204"/>
      <c r="J77" s="204"/>
      <c r="K77" s="204"/>
      <c r="L77" s="204"/>
      <c r="M77" s="207"/>
      <c r="N77" s="204"/>
      <c r="O77" s="204"/>
      <c r="P77" s="204"/>
    </row>
    <row r="78" spans="1:19" s="253" customFormat="1">
      <c r="A78" s="204"/>
      <c r="B78" s="204"/>
      <c r="C78" s="207"/>
      <c r="D78" s="204"/>
      <c r="E78" s="204"/>
      <c r="F78" s="204"/>
      <c r="G78" s="204"/>
      <c r="H78" s="207"/>
      <c r="I78" s="204"/>
      <c r="J78" s="204"/>
      <c r="K78" s="204"/>
      <c r="L78" s="204"/>
      <c r="M78" s="207"/>
      <c r="N78" s="204"/>
      <c r="O78" s="204"/>
      <c r="P78" s="204"/>
    </row>
    <row r="79" spans="1:19" s="253" customFormat="1">
      <c r="A79" s="204"/>
      <c r="B79" s="204"/>
      <c r="C79" s="207"/>
      <c r="D79" s="204"/>
      <c r="E79" s="204"/>
      <c r="F79" s="204"/>
      <c r="G79" s="204"/>
      <c r="H79" s="207"/>
      <c r="I79" s="204"/>
      <c r="J79" s="204"/>
      <c r="K79" s="204"/>
      <c r="L79" s="204"/>
      <c r="M79" s="207"/>
      <c r="N79" s="204"/>
      <c r="O79" s="204"/>
      <c r="P79" s="204"/>
    </row>
    <row r="80" spans="1:19" s="253" customFormat="1">
      <c r="A80" s="204"/>
      <c r="B80" s="204"/>
      <c r="C80" s="207"/>
      <c r="D80" s="204"/>
      <c r="E80" s="204"/>
      <c r="F80" s="204"/>
      <c r="G80" s="204"/>
      <c r="H80" s="207"/>
      <c r="I80" s="204"/>
      <c r="J80" s="204"/>
      <c r="K80" s="204"/>
      <c r="L80" s="204"/>
      <c r="M80" s="207"/>
      <c r="N80" s="204"/>
      <c r="O80" s="204"/>
      <c r="P80" s="204"/>
    </row>
    <row r="81" spans="1:16" s="253" customFormat="1">
      <c r="A81" s="204"/>
      <c r="B81" s="204"/>
      <c r="C81" s="207"/>
      <c r="D81" s="204"/>
      <c r="E81" s="204"/>
      <c r="F81" s="204"/>
      <c r="G81" s="204"/>
      <c r="H81" s="207"/>
      <c r="I81" s="204"/>
      <c r="J81" s="204"/>
      <c r="K81" s="204"/>
      <c r="L81" s="204"/>
      <c r="M81" s="207"/>
      <c r="N81" s="204"/>
      <c r="O81" s="204"/>
      <c r="P81" s="204"/>
    </row>
    <row r="82" spans="1:16" s="253" customFormat="1">
      <c r="A82" s="204"/>
      <c r="B82" s="204"/>
      <c r="C82" s="207"/>
      <c r="D82" s="204"/>
      <c r="E82" s="204"/>
      <c r="F82" s="204"/>
      <c r="G82" s="204"/>
      <c r="H82" s="207"/>
      <c r="I82" s="204"/>
      <c r="J82" s="204"/>
      <c r="K82" s="204"/>
      <c r="L82" s="204"/>
      <c r="M82" s="207"/>
      <c r="N82" s="204"/>
      <c r="O82" s="204"/>
      <c r="P82" s="204"/>
    </row>
    <row r="83" spans="1:16" s="253" customFormat="1">
      <c r="A83" s="204"/>
      <c r="B83" s="204"/>
      <c r="C83" s="207"/>
      <c r="D83" s="204"/>
      <c r="E83" s="204"/>
      <c r="F83" s="204"/>
      <c r="G83" s="204"/>
      <c r="H83" s="207"/>
      <c r="I83" s="204"/>
      <c r="J83" s="204"/>
      <c r="K83" s="204"/>
      <c r="L83" s="204"/>
      <c r="M83" s="207"/>
      <c r="N83" s="204"/>
      <c r="O83" s="204"/>
      <c r="P83" s="204"/>
    </row>
    <row r="84" spans="1:16" s="253" customFormat="1">
      <c r="A84" s="204"/>
      <c r="B84" s="204"/>
      <c r="C84" s="207"/>
      <c r="D84" s="204"/>
      <c r="E84" s="204"/>
      <c r="F84" s="204"/>
      <c r="G84" s="204"/>
      <c r="H84" s="207"/>
      <c r="I84" s="204"/>
      <c r="J84" s="204"/>
      <c r="K84" s="204"/>
      <c r="L84" s="204"/>
      <c r="M84" s="207"/>
      <c r="N84" s="204"/>
      <c r="O84" s="204"/>
      <c r="P84" s="204"/>
    </row>
    <row r="85" spans="1:16" s="253" customFormat="1">
      <c r="A85" s="204"/>
      <c r="B85" s="204"/>
      <c r="C85" s="207"/>
      <c r="D85" s="204"/>
      <c r="E85" s="204"/>
      <c r="F85" s="204"/>
      <c r="G85" s="204"/>
      <c r="H85" s="207"/>
      <c r="I85" s="204"/>
      <c r="J85" s="204"/>
      <c r="K85" s="204"/>
      <c r="L85" s="204"/>
      <c r="M85" s="207"/>
      <c r="N85" s="204"/>
      <c r="O85" s="204"/>
      <c r="P85" s="204"/>
    </row>
    <row r="86" spans="1:16" s="253" customFormat="1">
      <c r="A86" s="204"/>
      <c r="B86" s="204"/>
      <c r="C86" s="207"/>
      <c r="D86" s="204"/>
      <c r="E86" s="204"/>
      <c r="F86" s="204"/>
      <c r="G86" s="204"/>
      <c r="H86" s="207"/>
      <c r="I86" s="204"/>
      <c r="J86" s="204"/>
      <c r="K86" s="204"/>
      <c r="L86" s="204"/>
      <c r="M86" s="207"/>
      <c r="N86" s="204"/>
      <c r="O86" s="204"/>
      <c r="P86" s="204"/>
    </row>
  </sheetData>
  <mergeCells count="1">
    <mergeCell ref="A1:P1"/>
  </mergeCells>
  <phoneticPr fontId="22" type="noConversion"/>
  <pageMargins left="0.75" right="0.75" top="1" bottom="1" header="0.5" footer="0.5"/>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6"/>
  <sheetViews>
    <sheetView showGridLines="0" workbookViewId="0">
      <selection sqref="A1:IV65536"/>
    </sheetView>
  </sheetViews>
  <sheetFormatPr defaultColWidth="9" defaultRowHeight="16.2"/>
  <cols>
    <col min="1" max="1" width="2.59765625" style="204" customWidth="1"/>
    <col min="2" max="2" width="11.59765625" style="205" customWidth="1"/>
    <col min="3" max="3" width="23.09765625" style="206" customWidth="1"/>
    <col min="4" max="4" width="4.69921875" style="204" customWidth="1"/>
    <col min="5" max="5" width="6.09765625" style="204" customWidth="1"/>
    <col min="6" max="6" width="5.59765625" style="204" customWidth="1"/>
    <col min="7" max="7" width="11.59765625" style="204" customWidth="1"/>
    <col min="8" max="8" width="23.09765625" style="207" customWidth="1"/>
    <col min="9" max="9" width="4.69921875" style="204" customWidth="1"/>
    <col min="10" max="10" width="7.8984375" style="204" customWidth="1"/>
    <col min="11" max="11" width="5.59765625" style="204" customWidth="1"/>
    <col min="12" max="12" width="11.59765625" style="204" customWidth="1"/>
    <col min="13" max="13" width="23.09765625" style="207" customWidth="1"/>
    <col min="14" max="14" width="4.69921875" style="204" customWidth="1"/>
    <col min="15" max="15" width="7.8984375" style="204" customWidth="1"/>
    <col min="16" max="16" width="5.59765625" style="204" customWidth="1"/>
    <col min="17" max="19" width="8.59765625" style="204" hidden="1" customWidth="1"/>
    <col min="20" max="20" width="8.59765625" style="204" customWidth="1"/>
    <col min="21" max="16384" width="9" style="204"/>
  </cols>
  <sheetData>
    <row r="1" spans="1:19" s="198" customFormat="1" ht="24.6">
      <c r="A1" s="474" t="s">
        <v>391</v>
      </c>
      <c r="B1" s="474"/>
      <c r="C1" s="474"/>
      <c r="D1" s="474"/>
      <c r="E1" s="474"/>
      <c r="F1" s="474"/>
      <c r="G1" s="474"/>
      <c r="H1" s="474"/>
      <c r="I1" s="474"/>
      <c r="J1" s="474"/>
      <c r="K1" s="474"/>
      <c r="L1" s="474"/>
      <c r="M1" s="474"/>
      <c r="N1" s="474"/>
      <c r="O1" s="474"/>
      <c r="P1" s="474"/>
    </row>
    <row r="2" spans="1:19" s="198" customFormat="1" ht="10.5" customHeight="1">
      <c r="A2" s="199"/>
      <c r="B2" s="200"/>
      <c r="C2" s="201"/>
      <c r="D2" s="200"/>
      <c r="E2" s="200"/>
      <c r="F2" s="200"/>
      <c r="G2" s="200"/>
      <c r="H2" s="201"/>
      <c r="I2" s="200"/>
      <c r="J2" s="200"/>
      <c r="K2" s="200"/>
      <c r="L2" s="200"/>
      <c r="M2" s="201"/>
      <c r="N2" s="200"/>
      <c r="O2" s="200"/>
      <c r="P2" s="200"/>
    </row>
    <row r="3" spans="1:19" s="198" customFormat="1">
      <c r="A3" s="201" t="s">
        <v>196</v>
      </c>
      <c r="B3" s="202"/>
      <c r="C3" s="203"/>
      <c r="D3" s="200"/>
      <c r="E3" s="200"/>
      <c r="F3" s="200"/>
      <c r="G3" s="200"/>
      <c r="H3" s="201"/>
      <c r="I3" s="200"/>
      <c r="J3" s="200"/>
      <c r="K3" s="200"/>
      <c r="L3" s="200"/>
      <c r="M3" s="201"/>
      <c r="N3" s="200"/>
      <c r="O3" s="200"/>
      <c r="P3" s="202"/>
    </row>
    <row r="4" spans="1:19" ht="10.5" customHeight="1"/>
    <row r="5" spans="1:19" s="207" customFormat="1">
      <c r="A5" s="208" t="s">
        <v>0</v>
      </c>
      <c r="B5" s="209"/>
      <c r="C5" s="210" t="s">
        <v>1</v>
      </c>
      <c r="D5" s="209"/>
      <c r="E5" s="211"/>
      <c r="F5" s="212"/>
      <c r="G5" s="213"/>
      <c r="H5" s="210" t="s">
        <v>2</v>
      </c>
      <c r="I5" s="213"/>
      <c r="J5" s="214"/>
      <c r="K5" s="215"/>
      <c r="L5" s="216"/>
      <c r="M5" s="210" t="s">
        <v>3</v>
      </c>
      <c r="N5" s="213"/>
      <c r="O5" s="214"/>
      <c r="P5" s="217"/>
    </row>
    <row r="6" spans="1:19" s="207" customFormat="1">
      <c r="A6" s="218"/>
      <c r="B6" s="219" t="s">
        <v>124</v>
      </c>
      <c r="C6" s="220"/>
      <c r="D6" s="208" t="s">
        <v>5</v>
      </c>
      <c r="E6" s="221" t="s">
        <v>6</v>
      </c>
      <c r="F6" s="208" t="s">
        <v>5</v>
      </c>
      <c r="G6" s="219" t="s">
        <v>124</v>
      </c>
      <c r="H6" s="220"/>
      <c r="I6" s="208" t="s">
        <v>5</v>
      </c>
      <c r="J6" s="208" t="s">
        <v>6</v>
      </c>
      <c r="K6" s="208" t="s">
        <v>5</v>
      </c>
      <c r="L6" s="219" t="s">
        <v>124</v>
      </c>
      <c r="M6" s="222"/>
      <c r="N6" s="208" t="s">
        <v>5</v>
      </c>
      <c r="O6" s="208" t="s">
        <v>6</v>
      </c>
      <c r="P6" s="223" t="s">
        <v>5</v>
      </c>
    </row>
    <row r="7" spans="1:19" s="207" customFormat="1">
      <c r="A7" s="218"/>
      <c r="B7" s="224" t="s">
        <v>125</v>
      </c>
      <c r="C7" s="225" t="s">
        <v>8</v>
      </c>
      <c r="D7" s="226"/>
      <c r="E7" s="227" t="s">
        <v>9</v>
      </c>
      <c r="F7" s="226" t="s">
        <v>10</v>
      </c>
      <c r="G7" s="224" t="s">
        <v>125</v>
      </c>
      <c r="H7" s="225" t="s">
        <v>8</v>
      </c>
      <c r="I7" s="226"/>
      <c r="J7" s="226" t="s">
        <v>11</v>
      </c>
      <c r="K7" s="226" t="s">
        <v>10</v>
      </c>
      <c r="L7" s="224" t="s">
        <v>125</v>
      </c>
      <c r="M7" s="228" t="s">
        <v>8</v>
      </c>
      <c r="N7" s="226"/>
      <c r="O7" s="226" t="s">
        <v>12</v>
      </c>
      <c r="P7" s="229" t="s">
        <v>10</v>
      </c>
    </row>
    <row r="8" spans="1:19" s="207" customFormat="1">
      <c r="A8" s="230" t="s">
        <v>13</v>
      </c>
      <c r="B8" s="231" t="s">
        <v>14</v>
      </c>
      <c r="C8" s="232"/>
      <c r="D8" s="230" t="s">
        <v>15</v>
      </c>
      <c r="E8" s="233" t="s">
        <v>16</v>
      </c>
      <c r="F8" s="230" t="s">
        <v>17</v>
      </c>
      <c r="G8" s="231" t="s">
        <v>14</v>
      </c>
      <c r="H8" s="232"/>
      <c r="I8" s="230" t="s">
        <v>15</v>
      </c>
      <c r="J8" s="230" t="s">
        <v>16</v>
      </c>
      <c r="K8" s="230" t="s">
        <v>17</v>
      </c>
      <c r="L8" s="231" t="s">
        <v>14</v>
      </c>
      <c r="M8" s="234"/>
      <c r="N8" s="230" t="s">
        <v>15</v>
      </c>
      <c r="O8" s="230" t="s">
        <v>16</v>
      </c>
      <c r="P8" s="235" t="s">
        <v>17</v>
      </c>
    </row>
    <row r="9" spans="1:19" ht="3.9" customHeight="1">
      <c r="A9" s="236"/>
      <c r="B9" s="237"/>
      <c r="C9" s="238"/>
      <c r="D9" s="239"/>
      <c r="E9" s="239"/>
      <c r="F9" s="236"/>
      <c r="G9" s="240"/>
      <c r="H9" s="241"/>
      <c r="I9" s="239"/>
      <c r="J9" s="239"/>
      <c r="K9" s="236"/>
      <c r="L9" s="240"/>
      <c r="M9" s="241"/>
      <c r="N9" s="239"/>
      <c r="O9" s="239"/>
      <c r="P9" s="242"/>
    </row>
    <row r="10" spans="1:19" s="249" customFormat="1" ht="19.5" customHeight="1">
      <c r="A10" s="243" t="s">
        <v>18</v>
      </c>
      <c r="B10" s="244" t="s">
        <v>18</v>
      </c>
      <c r="C10" s="245" t="s">
        <v>19</v>
      </c>
      <c r="D10" s="246">
        <v>1536</v>
      </c>
      <c r="E10" s="247">
        <f>D10/$Q$10*100000</f>
        <v>46.942502768874185</v>
      </c>
      <c r="F10" s="248">
        <f>D10/$D$10*100</f>
        <v>100</v>
      </c>
      <c r="G10" s="244"/>
      <c r="H10" s="245" t="s">
        <v>19</v>
      </c>
      <c r="I10" s="246">
        <v>1079</v>
      </c>
      <c r="J10" s="247">
        <f>I10/$R$10*100000</f>
        <v>63.701675430812834</v>
      </c>
      <c r="K10" s="248">
        <f>I10/$I$10*100</f>
        <v>100</v>
      </c>
      <c r="L10" s="244" t="s">
        <v>18</v>
      </c>
      <c r="M10" s="245" t="s">
        <v>19</v>
      </c>
      <c r="N10" s="246">
        <v>457</v>
      </c>
      <c r="O10" s="247">
        <f>N10/$S$10*100000</f>
        <v>28.956030552730709</v>
      </c>
      <c r="P10" s="247">
        <f>N10/$N$10*100</f>
        <v>100</v>
      </c>
      <c r="Q10" s="204">
        <v>3272088</v>
      </c>
      <c r="R10" s="204">
        <v>1693833</v>
      </c>
      <c r="S10" s="204">
        <v>1578255</v>
      </c>
    </row>
    <row r="11" spans="1:19" ht="6" customHeight="1">
      <c r="A11" s="250"/>
      <c r="B11" s="251"/>
      <c r="C11" s="245"/>
      <c r="D11" s="246"/>
      <c r="E11" s="247"/>
      <c r="F11" s="248"/>
      <c r="G11" s="251"/>
      <c r="H11" s="245"/>
      <c r="I11" s="246"/>
      <c r="J11" s="247"/>
      <c r="K11" s="248"/>
      <c r="L11" s="251"/>
      <c r="M11" s="245"/>
      <c r="N11" s="246"/>
      <c r="O11" s="247"/>
      <c r="P11" s="247"/>
    </row>
    <row r="12" spans="1:19" s="205" customFormat="1" ht="19.5" customHeight="1">
      <c r="A12" s="250">
        <v>1</v>
      </c>
      <c r="B12" s="252" t="str">
        <f t="shared" ref="B12:B21" si="0">VLOOKUP(C12,$R$32:$S$74,2,FALSE)</f>
        <v>V01-X59, Y85-Y86</v>
      </c>
      <c r="C12" s="245" t="s">
        <v>126</v>
      </c>
      <c r="D12" s="246">
        <v>741</v>
      </c>
      <c r="E12" s="247">
        <f t="shared" ref="E12:E22" si="1">D12/$Q$10*100000</f>
        <v>22.646090202952976</v>
      </c>
      <c r="F12" s="248">
        <f t="shared" ref="F12:F22" si="2">D12/$D$10*100</f>
        <v>48.2421875</v>
      </c>
      <c r="G12" s="252" t="str">
        <f t="shared" ref="G12:G21" si="3">VLOOKUP(H12,$R$32:$S$74,2,FALSE)</f>
        <v>V01-X59, Y85-Y86</v>
      </c>
      <c r="H12" s="245" t="s">
        <v>126</v>
      </c>
      <c r="I12" s="246">
        <v>570</v>
      </c>
      <c r="J12" s="247">
        <f t="shared" ref="J12:J22" si="4">I12/$R$10*100000</f>
        <v>33.651487484303352</v>
      </c>
      <c r="K12" s="248">
        <f t="shared" ref="K12:K22" si="5">I12/$I$10*100</f>
        <v>52.826691380908251</v>
      </c>
      <c r="L12" s="252" t="str">
        <f t="shared" ref="L12:L21" si="6">VLOOKUP(M12,$R$32:$S$74,2,FALSE)</f>
        <v>V01-X59, Y85-Y86</v>
      </c>
      <c r="M12" s="245" t="s">
        <v>126</v>
      </c>
      <c r="N12" s="246">
        <v>171</v>
      </c>
      <c r="O12" s="247">
        <f t="shared" ref="O12:O22" si="7">N12/$S$10*100000</f>
        <v>10.834751038330309</v>
      </c>
      <c r="P12" s="247">
        <f t="shared" ref="P12:P22" si="8">N12/$N$10*100</f>
        <v>37.417943107221006</v>
      </c>
    </row>
    <row r="13" spans="1:19" s="205" customFormat="1" ht="19.5" customHeight="1">
      <c r="A13" s="250">
        <v>2</v>
      </c>
      <c r="B13" s="252" t="str">
        <f t="shared" si="0"/>
        <v>X60-X84, Y87.0</v>
      </c>
      <c r="C13" s="245" t="s">
        <v>127</v>
      </c>
      <c r="D13" s="246">
        <v>201</v>
      </c>
      <c r="E13" s="247">
        <f t="shared" si="1"/>
        <v>6.1428665732706449</v>
      </c>
      <c r="F13" s="248">
        <f t="shared" si="2"/>
        <v>13.0859375</v>
      </c>
      <c r="G13" s="252" t="str">
        <f t="shared" si="3"/>
        <v>X60-X84, Y87.0</v>
      </c>
      <c r="H13" s="245" t="s">
        <v>127</v>
      </c>
      <c r="I13" s="246">
        <v>129</v>
      </c>
      <c r="J13" s="247">
        <f t="shared" si="4"/>
        <v>7.6158629569739169</v>
      </c>
      <c r="K13" s="248">
        <f t="shared" si="5"/>
        <v>11.955514365152919</v>
      </c>
      <c r="L13" s="252" t="str">
        <f t="shared" si="6"/>
        <v>X60-X84, Y87.0</v>
      </c>
      <c r="M13" s="245" t="s">
        <v>127</v>
      </c>
      <c r="N13" s="246">
        <v>72</v>
      </c>
      <c r="O13" s="247">
        <f t="shared" si="7"/>
        <v>4.5620004371917089</v>
      </c>
      <c r="P13" s="247">
        <f t="shared" si="8"/>
        <v>15.75492341356674</v>
      </c>
    </row>
    <row r="14" spans="1:19" s="205" customFormat="1" ht="19.5" customHeight="1">
      <c r="A14" s="250">
        <v>3</v>
      </c>
      <c r="B14" s="252" t="str">
        <f t="shared" si="0"/>
        <v>C00-C97</v>
      </c>
      <c r="C14" s="245" t="s">
        <v>23</v>
      </c>
      <c r="D14" s="246">
        <v>146</v>
      </c>
      <c r="E14" s="247">
        <f t="shared" si="1"/>
        <v>4.4619826850622601</v>
      </c>
      <c r="F14" s="248">
        <f t="shared" si="2"/>
        <v>9.5052083333333321</v>
      </c>
      <c r="G14" s="252" t="str">
        <f t="shared" si="3"/>
        <v>C00-C97</v>
      </c>
      <c r="H14" s="245" t="s">
        <v>23</v>
      </c>
      <c r="I14" s="246">
        <v>101</v>
      </c>
      <c r="J14" s="247">
        <f t="shared" si="4"/>
        <v>5.9628074314291899</v>
      </c>
      <c r="K14" s="248">
        <f t="shared" si="5"/>
        <v>9.3605189990732161</v>
      </c>
      <c r="L14" s="252" t="str">
        <f t="shared" si="6"/>
        <v>C00-C97</v>
      </c>
      <c r="M14" s="245" t="s">
        <v>23</v>
      </c>
      <c r="N14" s="246">
        <v>45</v>
      </c>
      <c r="O14" s="247">
        <f t="shared" si="7"/>
        <v>2.8512502732448177</v>
      </c>
      <c r="P14" s="247">
        <f t="shared" si="8"/>
        <v>9.8468271334792128</v>
      </c>
    </row>
    <row r="15" spans="1:19" s="205" customFormat="1" ht="19.5" customHeight="1">
      <c r="A15" s="250">
        <v>4</v>
      </c>
      <c r="B15" s="252" t="str">
        <f t="shared" si="0"/>
        <v>I01-I02.0, I05-I09, I20-I25, I27, I30-I52</v>
      </c>
      <c r="C15" s="245" t="s">
        <v>128</v>
      </c>
      <c r="D15" s="246">
        <v>56</v>
      </c>
      <c r="E15" s="247">
        <f t="shared" si="1"/>
        <v>1.711445413448538</v>
      </c>
      <c r="F15" s="248">
        <f t="shared" si="2"/>
        <v>3.6458333333333335</v>
      </c>
      <c r="G15" s="252" t="str">
        <f t="shared" si="3"/>
        <v>I01-I02.0, I05-I09, I20-I25, I27, I30-I52</v>
      </c>
      <c r="H15" s="245" t="s">
        <v>128</v>
      </c>
      <c r="I15" s="246">
        <v>45</v>
      </c>
      <c r="J15" s="247">
        <f t="shared" si="4"/>
        <v>2.6566963803397385</v>
      </c>
      <c r="K15" s="248">
        <f t="shared" si="5"/>
        <v>4.1705282669138093</v>
      </c>
      <c r="L15" s="252" t="str">
        <f t="shared" si="6"/>
        <v>M00-M99</v>
      </c>
      <c r="M15" s="245" t="s">
        <v>129</v>
      </c>
      <c r="N15" s="246">
        <v>19</v>
      </c>
      <c r="O15" s="247">
        <f t="shared" si="7"/>
        <v>1.2038612264811452</v>
      </c>
      <c r="P15" s="247">
        <f t="shared" si="8"/>
        <v>4.1575492341356668</v>
      </c>
      <c r="R15" s="253"/>
      <c r="S15" s="253"/>
    </row>
    <row r="16" spans="1:19" s="205" customFormat="1" ht="19.5" customHeight="1">
      <c r="A16" s="250">
        <v>5</v>
      </c>
      <c r="B16" s="252" t="str">
        <f t="shared" si="0"/>
        <v>Q00-Q99</v>
      </c>
      <c r="C16" s="245" t="s">
        <v>130</v>
      </c>
      <c r="D16" s="246">
        <v>30</v>
      </c>
      <c r="E16" s="247">
        <f t="shared" si="1"/>
        <v>0.91684575720457395</v>
      </c>
      <c r="F16" s="248">
        <f t="shared" si="2"/>
        <v>1.953125</v>
      </c>
      <c r="G16" s="252" t="str">
        <f t="shared" si="3"/>
        <v>X85-Y09, Y87.1</v>
      </c>
      <c r="H16" s="245" t="s">
        <v>131</v>
      </c>
      <c r="I16" s="246">
        <v>22</v>
      </c>
      <c r="J16" s="247">
        <f t="shared" si="4"/>
        <v>1.2988293414994276</v>
      </c>
      <c r="K16" s="248">
        <f t="shared" si="5"/>
        <v>2.0389249304911954</v>
      </c>
      <c r="L16" s="252" t="str">
        <f t="shared" si="6"/>
        <v>Q00-Q99</v>
      </c>
      <c r="M16" s="245" t="s">
        <v>130</v>
      </c>
      <c r="N16" s="246">
        <v>17</v>
      </c>
      <c r="O16" s="247">
        <f t="shared" si="7"/>
        <v>1.077138992114709</v>
      </c>
      <c r="P16" s="247">
        <f t="shared" si="8"/>
        <v>3.7199124726477026</v>
      </c>
    </row>
    <row r="17" spans="1:19" s="205" customFormat="1" ht="19.5" customHeight="1">
      <c r="A17" s="250">
        <v>6</v>
      </c>
      <c r="B17" s="252" t="str">
        <f t="shared" si="0"/>
        <v>M00-M99</v>
      </c>
      <c r="C17" s="245" t="s">
        <v>129</v>
      </c>
      <c r="D17" s="246">
        <v>26</v>
      </c>
      <c r="E17" s="247">
        <f t="shared" si="1"/>
        <v>0.794599656243964</v>
      </c>
      <c r="F17" s="248">
        <f t="shared" si="2"/>
        <v>1.6927083333333333</v>
      </c>
      <c r="G17" s="252" t="str">
        <f t="shared" si="3"/>
        <v>Q00-Q99</v>
      </c>
      <c r="H17" s="245" t="s">
        <v>130</v>
      </c>
      <c r="I17" s="246">
        <v>13</v>
      </c>
      <c r="J17" s="247">
        <f t="shared" si="4"/>
        <v>0.76749006543148002</v>
      </c>
      <c r="K17" s="248">
        <f t="shared" si="5"/>
        <v>1.2048192771084338</v>
      </c>
      <c r="L17" s="252" t="str">
        <f t="shared" si="6"/>
        <v>I01-I02.0, I05-I09, I20-I25, I27, I30-I52</v>
      </c>
      <c r="M17" s="245" t="s">
        <v>128</v>
      </c>
      <c r="N17" s="246">
        <v>11</v>
      </c>
      <c r="O17" s="247">
        <f t="shared" si="7"/>
        <v>0.69697228901539987</v>
      </c>
      <c r="P17" s="247">
        <f t="shared" si="8"/>
        <v>2.4070021881838075</v>
      </c>
    </row>
    <row r="18" spans="1:19" s="205" customFormat="1" ht="19.5" customHeight="1">
      <c r="A18" s="250">
        <v>7</v>
      </c>
      <c r="B18" s="252" t="str">
        <f t="shared" si="0"/>
        <v>X85-Y09, Y87.1</v>
      </c>
      <c r="C18" s="245" t="s">
        <v>131</v>
      </c>
      <c r="D18" s="246">
        <v>26</v>
      </c>
      <c r="E18" s="247">
        <f t="shared" si="1"/>
        <v>0.794599656243964</v>
      </c>
      <c r="F18" s="248">
        <f t="shared" si="2"/>
        <v>1.6927083333333333</v>
      </c>
      <c r="G18" s="252" t="str">
        <f t="shared" si="3"/>
        <v>J12-J18</v>
      </c>
      <c r="H18" s="245" t="s">
        <v>35</v>
      </c>
      <c r="I18" s="246">
        <v>9</v>
      </c>
      <c r="J18" s="247">
        <f t="shared" si="4"/>
        <v>0.53133927606794773</v>
      </c>
      <c r="K18" s="248">
        <f t="shared" si="5"/>
        <v>0.83410565338276188</v>
      </c>
      <c r="L18" s="252" t="str">
        <f t="shared" si="6"/>
        <v>I60-I69</v>
      </c>
      <c r="M18" s="245" t="s">
        <v>31</v>
      </c>
      <c r="N18" s="246">
        <v>7</v>
      </c>
      <c r="O18" s="247">
        <f t="shared" si="7"/>
        <v>0.44352782028252719</v>
      </c>
      <c r="P18" s="247">
        <f t="shared" si="8"/>
        <v>1.5317286652078774</v>
      </c>
    </row>
    <row r="19" spans="1:19" s="205" customFormat="1" ht="19.5" customHeight="1">
      <c r="A19" s="250">
        <v>8</v>
      </c>
      <c r="B19" s="252" t="str">
        <f t="shared" si="0"/>
        <v>I60-I69</v>
      </c>
      <c r="C19" s="245" t="s">
        <v>31</v>
      </c>
      <c r="D19" s="246">
        <v>14</v>
      </c>
      <c r="E19" s="247">
        <f t="shared" si="1"/>
        <v>0.42786135336213449</v>
      </c>
      <c r="F19" s="248">
        <f t="shared" si="2"/>
        <v>0.91145833333333337</v>
      </c>
      <c r="G19" s="252" t="str">
        <f t="shared" si="3"/>
        <v>M00-M99</v>
      </c>
      <c r="H19" s="245" t="s">
        <v>129</v>
      </c>
      <c r="I19" s="246">
        <v>7</v>
      </c>
      <c r="J19" s="247">
        <f t="shared" si="4"/>
        <v>0.41326388138618153</v>
      </c>
      <c r="K19" s="248">
        <f t="shared" si="5"/>
        <v>0.64874884151992585</v>
      </c>
      <c r="L19" s="252" t="str">
        <f t="shared" si="6"/>
        <v>J12-J18</v>
      </c>
      <c r="M19" s="245" t="s">
        <v>35</v>
      </c>
      <c r="N19" s="246">
        <v>5</v>
      </c>
      <c r="O19" s="247">
        <f t="shared" si="7"/>
        <v>0.31680558591609087</v>
      </c>
      <c r="P19" s="247">
        <f t="shared" si="8"/>
        <v>1.0940919037199124</v>
      </c>
    </row>
    <row r="20" spans="1:19" s="205" customFormat="1" ht="19.5" customHeight="1">
      <c r="A20" s="250">
        <v>9</v>
      </c>
      <c r="B20" s="252" t="str">
        <f t="shared" si="0"/>
        <v>J12-J18</v>
      </c>
      <c r="C20" s="245" t="s">
        <v>35</v>
      </c>
      <c r="D20" s="246">
        <v>14</v>
      </c>
      <c r="E20" s="247">
        <f t="shared" si="1"/>
        <v>0.42786135336213449</v>
      </c>
      <c r="F20" s="248">
        <f t="shared" si="2"/>
        <v>0.91145833333333337</v>
      </c>
      <c r="G20" s="252" t="str">
        <f t="shared" si="3"/>
        <v>I60-I69</v>
      </c>
      <c r="H20" s="245" t="s">
        <v>31</v>
      </c>
      <c r="I20" s="246">
        <v>7</v>
      </c>
      <c r="J20" s="247">
        <f t="shared" si="4"/>
        <v>0.41326388138618153</v>
      </c>
      <c r="K20" s="248">
        <f t="shared" si="5"/>
        <v>0.64874884151992585</v>
      </c>
      <c r="L20" s="252" t="str">
        <f t="shared" si="6"/>
        <v>X85-Y09, Y87.1</v>
      </c>
      <c r="M20" s="245" t="s">
        <v>131</v>
      </c>
      <c r="N20" s="246">
        <v>4</v>
      </c>
      <c r="O20" s="247">
        <f t="shared" si="7"/>
        <v>0.25344446873287269</v>
      </c>
      <c r="P20" s="247">
        <f t="shared" si="8"/>
        <v>0.87527352297592997</v>
      </c>
      <c r="Q20" s="253"/>
      <c r="R20" s="253"/>
    </row>
    <row r="21" spans="1:19" s="205" customFormat="1" ht="19.5" customHeight="1">
      <c r="A21" s="250">
        <v>10</v>
      </c>
      <c r="B21" s="252" t="str">
        <f t="shared" si="0"/>
        <v>A40-A41</v>
      </c>
      <c r="C21" s="245" t="s">
        <v>64</v>
      </c>
      <c r="D21" s="246">
        <v>11</v>
      </c>
      <c r="E21" s="247">
        <f t="shared" si="1"/>
        <v>0.33617677764167714</v>
      </c>
      <c r="F21" s="248">
        <f t="shared" si="2"/>
        <v>0.71614583333333326</v>
      </c>
      <c r="G21" s="252" t="str">
        <f t="shared" si="3"/>
        <v>A40-A41</v>
      </c>
      <c r="H21" s="245" t="s">
        <v>64</v>
      </c>
      <c r="I21" s="246">
        <v>7</v>
      </c>
      <c r="J21" s="247">
        <f t="shared" si="4"/>
        <v>0.41326388138618153</v>
      </c>
      <c r="K21" s="248">
        <f t="shared" si="5"/>
        <v>0.64874884151992585</v>
      </c>
      <c r="L21" s="252" t="str">
        <f t="shared" si="6"/>
        <v>A40-A41</v>
      </c>
      <c r="M21" s="245" t="s">
        <v>64</v>
      </c>
      <c r="N21" s="246">
        <v>4</v>
      </c>
      <c r="O21" s="247">
        <f t="shared" si="7"/>
        <v>0.25344446873287269</v>
      </c>
      <c r="P21" s="247">
        <f t="shared" si="8"/>
        <v>0.87527352297592997</v>
      </c>
    </row>
    <row r="22" spans="1:19" s="205" customFormat="1" ht="19.5" customHeight="1">
      <c r="A22" s="250"/>
      <c r="B22" s="254"/>
      <c r="C22" s="245" t="s">
        <v>41</v>
      </c>
      <c r="D22" s="246">
        <f>D10-SUM(D12:D21)</f>
        <v>271</v>
      </c>
      <c r="E22" s="247">
        <f t="shared" si="1"/>
        <v>8.282173340081318</v>
      </c>
      <c r="F22" s="248">
        <f t="shared" si="2"/>
        <v>17.643229166666664</v>
      </c>
      <c r="G22" s="254"/>
      <c r="H22" s="245" t="s">
        <v>41</v>
      </c>
      <c r="I22" s="246">
        <f>I10-SUM(I12:I21)</f>
        <v>169</v>
      </c>
      <c r="J22" s="247">
        <f t="shared" si="4"/>
        <v>9.9773708506092404</v>
      </c>
      <c r="K22" s="248">
        <f t="shared" si="5"/>
        <v>15.66265060240964</v>
      </c>
      <c r="L22" s="254"/>
      <c r="M22" s="245" t="s">
        <v>41</v>
      </c>
      <c r="N22" s="246">
        <f>N10-SUM(N12:N21)</f>
        <v>102</v>
      </c>
      <c r="O22" s="247">
        <f t="shared" si="7"/>
        <v>6.4628339526882543</v>
      </c>
      <c r="P22" s="247">
        <f t="shared" si="8"/>
        <v>22.319474835886215</v>
      </c>
    </row>
    <row r="23" spans="1:19" s="205" customFormat="1" ht="5.0999999999999996" customHeight="1">
      <c r="A23" s="250"/>
      <c r="B23" s="254"/>
      <c r="C23" s="255"/>
      <c r="D23" s="246"/>
      <c r="E23" s="247"/>
      <c r="F23" s="248"/>
      <c r="G23" s="254"/>
      <c r="H23" s="255"/>
      <c r="I23" s="246"/>
      <c r="J23" s="247"/>
      <c r="K23" s="248"/>
      <c r="L23" s="254"/>
      <c r="M23" s="255"/>
      <c r="N23" s="246"/>
      <c r="O23" s="247"/>
      <c r="P23" s="247"/>
    </row>
    <row r="24" spans="1:19" s="205" customFormat="1" ht="5.0999999999999996" customHeight="1">
      <c r="A24" s="256"/>
      <c r="B24" s="257"/>
      <c r="C24" s="258"/>
      <c r="D24" s="259"/>
      <c r="E24" s="260"/>
      <c r="F24" s="261"/>
      <c r="G24" s="257"/>
      <c r="H24" s="258"/>
      <c r="I24" s="259"/>
      <c r="J24" s="260"/>
      <c r="K24" s="261"/>
      <c r="L24" s="257"/>
      <c r="M24" s="258"/>
      <c r="N24" s="259"/>
      <c r="O24" s="260"/>
      <c r="P24" s="260"/>
    </row>
    <row r="25" spans="1:19" s="205" customFormat="1" ht="19.5" customHeight="1">
      <c r="A25" s="250">
        <v>11</v>
      </c>
      <c r="B25" s="252" t="str">
        <f>VLOOKUP(C25,$R$32:$S$74,2,FALSE)</f>
        <v>J40-J47</v>
      </c>
      <c r="C25" s="245" t="s">
        <v>132</v>
      </c>
      <c r="D25" s="246">
        <v>7</v>
      </c>
      <c r="E25" s="247">
        <f>D25/$Q$10*100000</f>
        <v>0.21393067668106724</v>
      </c>
      <c r="F25" s="248">
        <f>D25/$D$10*100</f>
        <v>0.45572916666666669</v>
      </c>
      <c r="G25" s="252" t="str">
        <f>VLOOKUP(H25,$R$32:$S$74,2,FALSE)</f>
        <v>J40-J47</v>
      </c>
      <c r="H25" s="245" t="s">
        <v>132</v>
      </c>
      <c r="I25" s="246">
        <v>4</v>
      </c>
      <c r="J25" s="247">
        <f>I25/$R$10*100000</f>
        <v>0.23615078936353229</v>
      </c>
      <c r="K25" s="248">
        <f>I25/$I$10*100</f>
        <v>0.3707136237256719</v>
      </c>
      <c r="L25" s="252" t="str">
        <f>VLOOKUP(M25,$R$32:$S$74,2,FALSE)</f>
        <v>J40-J47</v>
      </c>
      <c r="M25" s="245" t="s">
        <v>132</v>
      </c>
      <c r="N25" s="246">
        <v>3</v>
      </c>
      <c r="O25" s="247">
        <f>N25/$S$10*100000</f>
        <v>0.19008335154965453</v>
      </c>
      <c r="P25" s="247">
        <f>N25/$N$10*100</f>
        <v>0.65645514223194745</v>
      </c>
      <c r="Q25" s="253"/>
      <c r="R25" s="253"/>
    </row>
    <row r="26" spans="1:19" s="205" customFormat="1" ht="19.5" customHeight="1">
      <c r="A26" s="250">
        <v>12</v>
      </c>
      <c r="B26" s="252" t="str">
        <f>VLOOKUP(C26,$R$32:$S$74,2,FALSE)</f>
        <v>N00-N07, N17-N19, N25-N27</v>
      </c>
      <c r="C26" s="245" t="s">
        <v>133</v>
      </c>
      <c r="D26" s="246">
        <v>7</v>
      </c>
      <c r="E26" s="247">
        <f>D26/$Q$10*100000</f>
        <v>0.21393067668106724</v>
      </c>
      <c r="F26" s="248">
        <f>D26/$D$10*100</f>
        <v>0.45572916666666669</v>
      </c>
      <c r="G26" s="252" t="str">
        <f>VLOOKUP(H26,$R$32:$S$74,2,FALSE)</f>
        <v>N00-N07, N17-N19, N25-N27</v>
      </c>
      <c r="H26" s="245" t="s">
        <v>133</v>
      </c>
      <c r="I26" s="246">
        <v>4</v>
      </c>
      <c r="J26" s="247">
        <f>I26/$R$10*100000</f>
        <v>0.23615078936353229</v>
      </c>
      <c r="K26" s="248">
        <f>I26/$I$10*100</f>
        <v>0.3707136237256719</v>
      </c>
      <c r="L26" s="252" t="str">
        <f>VLOOKUP(M26,$R$32:$S$74,2,FALSE)</f>
        <v>N00-N07, N17-N19, N25-N27</v>
      </c>
      <c r="M26" s="245" t="s">
        <v>133</v>
      </c>
      <c r="N26" s="246">
        <v>3</v>
      </c>
      <c r="O26" s="247">
        <f>N26/$S$10*100000</f>
        <v>0.19008335154965453</v>
      </c>
      <c r="P26" s="247">
        <f>N26/$N$10*100</f>
        <v>0.65645514223194745</v>
      </c>
    </row>
    <row r="27" spans="1:19" s="205" customFormat="1" ht="19.5" customHeight="1">
      <c r="A27" s="250">
        <v>13</v>
      </c>
      <c r="B27" s="252" t="str">
        <f>VLOOKUP(C27,$R$32:$S$74,2,FALSE)</f>
        <v>K70, K73-K74</v>
      </c>
      <c r="C27" s="262" t="s">
        <v>38</v>
      </c>
      <c r="D27" s="246">
        <v>6</v>
      </c>
      <c r="E27" s="247">
        <f>D27/$Q$10*100000</f>
        <v>0.18336915144091478</v>
      </c>
      <c r="F27" s="248">
        <f>D27/$D$10*100</f>
        <v>0.390625</v>
      </c>
      <c r="G27" s="252" t="str">
        <f>VLOOKUP(H27,$R$32:$S$74,2,FALSE)</f>
        <v>K70, K73-K74</v>
      </c>
      <c r="H27" s="262" t="s">
        <v>38</v>
      </c>
      <c r="I27" s="246">
        <v>4</v>
      </c>
      <c r="J27" s="247">
        <f>I27/$R$10*100000</f>
        <v>0.23615078936353229</v>
      </c>
      <c r="K27" s="248">
        <f>I27/$I$10*100</f>
        <v>0.3707136237256719</v>
      </c>
      <c r="L27" s="252" t="str">
        <f>VLOOKUP(M27,$R$32:$S$74,2,FALSE)</f>
        <v>K70, K73-K74</v>
      </c>
      <c r="M27" s="262" t="s">
        <v>38</v>
      </c>
      <c r="N27" s="246">
        <v>2</v>
      </c>
      <c r="O27" s="247">
        <f>N27/$S$10*100000</f>
        <v>0.12672223436643634</v>
      </c>
      <c r="P27" s="247">
        <f>N27/$N$10*100</f>
        <v>0.43763676148796499</v>
      </c>
      <c r="Q27" s="253"/>
      <c r="R27" s="253"/>
    </row>
    <row r="28" spans="1:19" s="205" customFormat="1" ht="19.5" customHeight="1">
      <c r="A28" s="250">
        <v>14</v>
      </c>
      <c r="B28" s="252" t="str">
        <f>VLOOKUP(C28,$R$32:$S$74,2,FALSE)</f>
        <v>B20-B24</v>
      </c>
      <c r="C28" s="245" t="s">
        <v>134</v>
      </c>
      <c r="D28" s="246">
        <v>4</v>
      </c>
      <c r="E28" s="247">
        <f>D28/$Q$10*100000</f>
        <v>0.12224610096060985</v>
      </c>
      <c r="F28" s="248">
        <f>D28/$D$10*100</f>
        <v>0.26041666666666663</v>
      </c>
      <c r="G28" s="252" t="str">
        <f>VLOOKUP(H28,$R$32:$S$74,2,FALSE)</f>
        <v>B20-B24</v>
      </c>
      <c r="H28" s="245" t="s">
        <v>134</v>
      </c>
      <c r="I28" s="246">
        <v>4</v>
      </c>
      <c r="J28" s="247">
        <f>I28/$R$10*100000</f>
        <v>0.23615078936353229</v>
      </c>
      <c r="K28" s="248">
        <f>I28/$I$10*100</f>
        <v>0.3707136237256719</v>
      </c>
      <c r="L28" s="252" t="str">
        <f>VLOOKUP(M28,$R$32:$S$74,2,FALSE)</f>
        <v>D50-D64</v>
      </c>
      <c r="M28" s="245" t="s">
        <v>40</v>
      </c>
      <c r="N28" s="246">
        <v>2</v>
      </c>
      <c r="O28" s="247">
        <f>N28/$S$10*100000</f>
        <v>0.12672223436643634</v>
      </c>
      <c r="P28" s="247">
        <f>N28/$N$10*100</f>
        <v>0.43763676148796499</v>
      </c>
    </row>
    <row r="29" spans="1:19" s="269" customFormat="1" ht="19.5" customHeight="1">
      <c r="A29" s="263">
        <v>15</v>
      </c>
      <c r="B29" s="264" t="str">
        <f>VLOOKUP(C29,$R$32:$S$74,2,FALSE)</f>
        <v>D50-D64</v>
      </c>
      <c r="C29" s="265" t="s">
        <v>40</v>
      </c>
      <c r="D29" s="266">
        <v>4</v>
      </c>
      <c r="E29" s="267">
        <f>D29/$Q$10*100000</f>
        <v>0.12224610096060985</v>
      </c>
      <c r="F29" s="268">
        <f>D29/$D$10*100</f>
        <v>0.26041666666666663</v>
      </c>
      <c r="G29" s="264" t="str">
        <f>VLOOKUP(H29,$R$32:$S$74,2,FALSE)</f>
        <v>A15-A19</v>
      </c>
      <c r="H29" s="265" t="s">
        <v>49</v>
      </c>
      <c r="I29" s="266">
        <v>3</v>
      </c>
      <c r="J29" s="267">
        <f>I29/$R$10*100000</f>
        <v>0.17711309202264922</v>
      </c>
      <c r="K29" s="268">
        <f>I29/$I$10*100</f>
        <v>0.27803521779425394</v>
      </c>
      <c r="L29" s="264" t="str">
        <f>VLOOKUP(M29,$R$32:$S$74,2,FALSE)</f>
        <v>I10-I15</v>
      </c>
      <c r="M29" s="265" t="s">
        <v>135</v>
      </c>
      <c r="N29" s="266">
        <v>2</v>
      </c>
      <c r="O29" s="267">
        <f>N29/$S$10*100000</f>
        <v>0.12672223436643634</v>
      </c>
      <c r="P29" s="267">
        <f>N29/$N$10*100</f>
        <v>0.43763676148796499</v>
      </c>
    </row>
    <row r="30" spans="1:19" s="269" customFormat="1" ht="2.25" customHeight="1">
      <c r="A30" s="270"/>
      <c r="B30" s="271"/>
      <c r="C30" s="272"/>
      <c r="D30" s="273"/>
      <c r="E30" s="274"/>
      <c r="F30" s="274"/>
      <c r="G30" s="275"/>
      <c r="H30" s="276"/>
      <c r="I30" s="273"/>
      <c r="J30" s="274"/>
      <c r="K30" s="274"/>
      <c r="L30" s="275"/>
      <c r="M30" s="276"/>
      <c r="N30" s="273"/>
      <c r="O30" s="274"/>
      <c r="P30" s="274"/>
    </row>
    <row r="31" spans="1:19" s="278" customFormat="1">
      <c r="A31" s="277" t="s">
        <v>197</v>
      </c>
      <c r="B31" s="198"/>
      <c r="I31" s="279"/>
      <c r="J31" s="279"/>
      <c r="K31" s="279"/>
      <c r="L31" s="198"/>
      <c r="M31" s="198"/>
      <c r="N31" s="279"/>
      <c r="O31" s="279"/>
      <c r="P31" s="279"/>
    </row>
    <row r="32" spans="1:19" s="281" customFormat="1">
      <c r="A32" s="280" t="s">
        <v>18</v>
      </c>
      <c r="B32" s="204"/>
      <c r="C32" s="206"/>
      <c r="H32" s="206"/>
      <c r="I32" s="280"/>
      <c r="J32" s="280"/>
      <c r="K32" s="280"/>
      <c r="M32" s="206"/>
      <c r="N32" s="280"/>
      <c r="O32" s="280"/>
      <c r="P32" s="280"/>
      <c r="R32" s="282" t="s">
        <v>198</v>
      </c>
      <c r="S32" s="283" t="s">
        <v>199</v>
      </c>
    </row>
    <row r="33" spans="1:19" s="253" customFormat="1">
      <c r="A33" s="204"/>
      <c r="B33" s="282"/>
      <c r="C33" s="204"/>
      <c r="D33" s="204"/>
      <c r="E33" s="204"/>
      <c r="F33" s="204"/>
      <c r="G33" s="204"/>
      <c r="H33" s="207"/>
      <c r="I33" s="204"/>
      <c r="J33" s="204"/>
      <c r="K33" s="204"/>
      <c r="L33" s="204"/>
      <c r="M33" s="207"/>
      <c r="N33" s="204"/>
      <c r="O33" s="204"/>
      <c r="P33" s="204"/>
      <c r="R33" s="284" t="s">
        <v>200</v>
      </c>
      <c r="S33" s="283" t="s">
        <v>136</v>
      </c>
    </row>
    <row r="34" spans="1:19" s="253" customFormat="1">
      <c r="A34" s="204"/>
      <c r="B34" s="282"/>
      <c r="C34" s="204"/>
      <c r="D34" s="204"/>
      <c r="E34" s="204"/>
      <c r="F34" s="204"/>
      <c r="G34" s="204"/>
      <c r="H34" s="207"/>
      <c r="I34" s="204"/>
      <c r="J34" s="204"/>
      <c r="K34" s="204"/>
      <c r="L34" s="204"/>
      <c r="M34" s="207"/>
      <c r="N34" s="204"/>
      <c r="O34" s="204"/>
      <c r="P34" s="204"/>
      <c r="R34" s="284" t="s">
        <v>201</v>
      </c>
      <c r="S34" s="283" t="s">
        <v>137</v>
      </c>
    </row>
    <row r="35" spans="1:19" s="253" customFormat="1">
      <c r="A35" s="204"/>
      <c r="B35" s="282"/>
      <c r="C35" s="204"/>
      <c r="D35" s="204"/>
      <c r="E35" s="204"/>
      <c r="F35" s="204"/>
      <c r="G35" s="204"/>
      <c r="H35" s="207"/>
      <c r="I35" s="204"/>
      <c r="J35" s="204"/>
      <c r="K35" s="204"/>
      <c r="L35" s="204"/>
      <c r="M35" s="207"/>
      <c r="N35" s="204"/>
      <c r="O35" s="204"/>
      <c r="P35" s="204"/>
      <c r="R35" s="284" t="s">
        <v>49</v>
      </c>
      <c r="S35" s="283" t="s">
        <v>138</v>
      </c>
    </row>
    <row r="36" spans="1:19" s="253" customFormat="1">
      <c r="A36" s="204"/>
      <c r="B36" s="204"/>
      <c r="C36" s="207"/>
      <c r="D36" s="204"/>
      <c r="E36" s="204"/>
      <c r="F36" s="204"/>
      <c r="G36" s="204"/>
      <c r="H36" s="207"/>
      <c r="I36" s="204"/>
      <c r="J36" s="204"/>
      <c r="K36" s="204"/>
      <c r="L36" s="204"/>
      <c r="M36" s="207"/>
      <c r="N36" s="204"/>
      <c r="O36" s="204"/>
      <c r="P36" s="204"/>
      <c r="R36" s="284" t="s">
        <v>64</v>
      </c>
      <c r="S36" s="283" t="s">
        <v>139</v>
      </c>
    </row>
    <row r="37" spans="1:19" s="253" customFormat="1">
      <c r="A37" s="204"/>
      <c r="B37" s="204"/>
      <c r="C37" s="207"/>
      <c r="D37" s="204"/>
      <c r="E37" s="204"/>
      <c r="F37" s="204"/>
      <c r="G37" s="204"/>
      <c r="H37" s="207"/>
      <c r="I37" s="204"/>
      <c r="J37" s="204"/>
      <c r="K37" s="204"/>
      <c r="L37" s="204"/>
      <c r="M37" s="207"/>
      <c r="N37" s="204"/>
      <c r="O37" s="204"/>
      <c r="P37" s="204"/>
      <c r="R37" s="284" t="s">
        <v>140</v>
      </c>
      <c r="S37" s="283" t="s">
        <v>141</v>
      </c>
    </row>
    <row r="38" spans="1:19" s="253" customFormat="1">
      <c r="A38" s="204"/>
      <c r="B38" s="204"/>
      <c r="C38" s="207"/>
      <c r="D38" s="204"/>
      <c r="E38" s="204"/>
      <c r="F38" s="204"/>
      <c r="G38" s="204"/>
      <c r="H38" s="207"/>
      <c r="I38" s="204"/>
      <c r="J38" s="204"/>
      <c r="K38" s="204"/>
      <c r="L38" s="204"/>
      <c r="M38" s="207"/>
      <c r="N38" s="204"/>
      <c r="O38" s="204"/>
      <c r="P38" s="204"/>
      <c r="R38" s="284" t="s">
        <v>134</v>
      </c>
      <c r="S38" s="283" t="s">
        <v>142</v>
      </c>
    </row>
    <row r="39" spans="1:19" s="253" customFormat="1">
      <c r="A39" s="204"/>
      <c r="B39" s="204"/>
      <c r="C39" s="207"/>
      <c r="D39" s="204"/>
      <c r="E39" s="204"/>
      <c r="F39" s="204"/>
      <c r="G39" s="204"/>
      <c r="H39" s="207"/>
      <c r="I39" s="204"/>
      <c r="J39" s="204"/>
      <c r="K39" s="204"/>
      <c r="L39" s="204"/>
      <c r="M39" s="207"/>
      <c r="N39" s="204"/>
      <c r="O39" s="204"/>
      <c r="P39" s="204"/>
      <c r="R39" s="284" t="s">
        <v>23</v>
      </c>
      <c r="S39" s="283" t="s">
        <v>143</v>
      </c>
    </row>
    <row r="40" spans="1:19" s="253" customFormat="1">
      <c r="A40" s="204"/>
      <c r="B40" s="204"/>
      <c r="C40" s="207"/>
      <c r="D40" s="204"/>
      <c r="E40" s="204"/>
      <c r="F40" s="204"/>
      <c r="G40" s="204"/>
      <c r="H40" s="207"/>
      <c r="I40" s="204"/>
      <c r="J40" s="204"/>
      <c r="K40" s="204"/>
      <c r="L40" s="204"/>
      <c r="M40" s="207"/>
      <c r="N40" s="204"/>
      <c r="O40" s="204"/>
      <c r="P40" s="204"/>
      <c r="R40" s="284" t="s">
        <v>144</v>
      </c>
      <c r="S40" s="283" t="s">
        <v>145</v>
      </c>
    </row>
    <row r="41" spans="1:19" s="253" customFormat="1">
      <c r="A41" s="204"/>
      <c r="B41" s="204"/>
      <c r="C41" s="207"/>
      <c r="D41" s="204"/>
      <c r="E41" s="204"/>
      <c r="F41" s="204"/>
      <c r="G41" s="204"/>
      <c r="H41" s="207"/>
      <c r="I41" s="204"/>
      <c r="J41" s="204"/>
      <c r="K41" s="204"/>
      <c r="L41" s="204"/>
      <c r="M41" s="207"/>
      <c r="N41" s="204"/>
      <c r="O41" s="204"/>
      <c r="P41" s="204"/>
      <c r="R41" s="284" t="s">
        <v>40</v>
      </c>
      <c r="S41" s="283" t="s">
        <v>146</v>
      </c>
    </row>
    <row r="42" spans="1:19" s="253" customFormat="1">
      <c r="A42" s="204"/>
      <c r="B42" s="204"/>
      <c r="C42" s="207"/>
      <c r="D42" s="204"/>
      <c r="E42" s="204"/>
      <c r="F42" s="204"/>
      <c r="G42" s="204"/>
      <c r="H42" s="207"/>
      <c r="I42" s="204"/>
      <c r="J42" s="204"/>
      <c r="K42" s="204"/>
      <c r="L42" s="204"/>
      <c r="M42" s="207"/>
      <c r="N42" s="204"/>
      <c r="O42" s="204"/>
      <c r="P42" s="204"/>
      <c r="R42" s="284" t="s">
        <v>45</v>
      </c>
      <c r="S42" s="283" t="s">
        <v>147</v>
      </c>
    </row>
    <row r="43" spans="1:19" s="253" customFormat="1">
      <c r="A43" s="204"/>
      <c r="B43" s="204"/>
      <c r="C43" s="207"/>
      <c r="D43" s="204"/>
      <c r="E43" s="204"/>
      <c r="F43" s="204"/>
      <c r="G43" s="204"/>
      <c r="H43" s="207"/>
      <c r="I43" s="204"/>
      <c r="J43" s="204"/>
      <c r="K43" s="204"/>
      <c r="L43" s="204"/>
      <c r="M43" s="207"/>
      <c r="N43" s="204"/>
      <c r="O43" s="204"/>
      <c r="P43" s="204"/>
      <c r="R43" s="284" t="s">
        <v>148</v>
      </c>
      <c r="S43" s="283" t="s">
        <v>149</v>
      </c>
    </row>
    <row r="44" spans="1:19" s="253" customFormat="1">
      <c r="A44" s="204"/>
      <c r="B44" s="204"/>
      <c r="C44" s="207"/>
      <c r="D44" s="204"/>
      <c r="E44" s="204"/>
      <c r="F44" s="204"/>
      <c r="G44" s="204"/>
      <c r="H44" s="207"/>
      <c r="I44" s="204"/>
      <c r="J44" s="204"/>
      <c r="K44" s="204"/>
      <c r="L44" s="204"/>
      <c r="M44" s="207"/>
      <c r="N44" s="204"/>
      <c r="O44" s="204"/>
      <c r="P44" s="204"/>
      <c r="R44" s="284" t="s">
        <v>47</v>
      </c>
      <c r="S44" s="283" t="s">
        <v>150</v>
      </c>
    </row>
    <row r="45" spans="1:19" s="253" customFormat="1">
      <c r="A45" s="204"/>
      <c r="B45" s="204"/>
      <c r="C45" s="207"/>
      <c r="D45" s="204"/>
      <c r="E45" s="204"/>
      <c r="F45" s="204"/>
      <c r="G45" s="204"/>
      <c r="H45" s="207"/>
      <c r="I45" s="204"/>
      <c r="J45" s="204"/>
      <c r="K45" s="204"/>
      <c r="L45" s="204"/>
      <c r="M45" s="207"/>
      <c r="N45" s="204"/>
      <c r="O45" s="204"/>
      <c r="P45" s="204"/>
      <c r="R45" s="284" t="s">
        <v>151</v>
      </c>
      <c r="S45" s="283" t="s">
        <v>152</v>
      </c>
    </row>
    <row r="46" spans="1:19" s="253" customFormat="1">
      <c r="A46" s="204"/>
      <c r="B46" s="204"/>
      <c r="C46" s="207"/>
      <c r="D46" s="204"/>
      <c r="E46" s="204"/>
      <c r="F46" s="204"/>
      <c r="G46" s="204"/>
      <c r="H46" s="207"/>
      <c r="I46" s="204"/>
      <c r="J46" s="204"/>
      <c r="K46" s="204"/>
      <c r="L46" s="204"/>
      <c r="M46" s="207"/>
      <c r="N46" s="204"/>
      <c r="O46" s="204"/>
      <c r="P46" s="204"/>
      <c r="R46" s="284" t="s">
        <v>153</v>
      </c>
      <c r="S46" s="283" t="s">
        <v>154</v>
      </c>
    </row>
    <row r="47" spans="1:19" s="253" customFormat="1">
      <c r="A47" s="204"/>
      <c r="B47" s="204"/>
      <c r="C47" s="207"/>
      <c r="D47" s="204"/>
      <c r="E47" s="204"/>
      <c r="F47" s="204"/>
      <c r="G47" s="204"/>
      <c r="H47" s="207"/>
      <c r="I47" s="204"/>
      <c r="J47" s="204"/>
      <c r="K47" s="204"/>
      <c r="L47" s="204"/>
      <c r="M47" s="207"/>
      <c r="N47" s="204"/>
      <c r="O47" s="204"/>
      <c r="P47" s="204"/>
      <c r="R47" s="284" t="s">
        <v>155</v>
      </c>
      <c r="S47" s="283" t="s">
        <v>156</v>
      </c>
    </row>
    <row r="48" spans="1:19" s="253" customFormat="1">
      <c r="A48" s="204"/>
      <c r="B48" s="204"/>
      <c r="C48" s="207"/>
      <c r="D48" s="204"/>
      <c r="E48" s="204"/>
      <c r="F48" s="204"/>
      <c r="G48" s="204"/>
      <c r="H48" s="207"/>
      <c r="I48" s="204"/>
      <c r="J48" s="204"/>
      <c r="K48" s="204"/>
      <c r="L48" s="204"/>
      <c r="M48" s="207"/>
      <c r="N48" s="204"/>
      <c r="O48" s="204"/>
      <c r="P48" s="204"/>
      <c r="R48" s="284" t="s">
        <v>135</v>
      </c>
      <c r="S48" s="283" t="s">
        <v>157</v>
      </c>
    </row>
    <row r="49" spans="1:19" s="253" customFormat="1">
      <c r="A49" s="204"/>
      <c r="B49" s="204"/>
      <c r="C49" s="207"/>
      <c r="D49" s="204"/>
      <c r="E49" s="204"/>
      <c r="F49" s="204"/>
      <c r="G49" s="204"/>
      <c r="H49" s="207"/>
      <c r="I49" s="204"/>
      <c r="J49" s="204"/>
      <c r="K49" s="204"/>
      <c r="L49" s="204"/>
      <c r="M49" s="207"/>
      <c r="N49" s="204"/>
      <c r="O49" s="204"/>
      <c r="P49" s="204"/>
      <c r="R49" s="284" t="s">
        <v>128</v>
      </c>
      <c r="S49" s="283" t="s">
        <v>158</v>
      </c>
    </row>
    <row r="50" spans="1:19" s="253" customFormat="1">
      <c r="A50" s="204"/>
      <c r="B50" s="204"/>
      <c r="C50" s="207"/>
      <c r="D50" s="204"/>
      <c r="E50" s="204"/>
      <c r="F50" s="204"/>
      <c r="G50" s="204"/>
      <c r="H50" s="207"/>
      <c r="I50" s="204"/>
      <c r="J50" s="204"/>
      <c r="K50" s="204"/>
      <c r="L50" s="204"/>
      <c r="M50" s="207"/>
      <c r="N50" s="204"/>
      <c r="O50" s="204"/>
      <c r="P50" s="204"/>
      <c r="R50" s="284" t="s">
        <v>31</v>
      </c>
      <c r="S50" s="283" t="s">
        <v>159</v>
      </c>
    </row>
    <row r="51" spans="1:19" s="253" customFormat="1">
      <c r="A51" s="204"/>
      <c r="B51" s="204"/>
      <c r="C51" s="207"/>
      <c r="D51" s="204"/>
      <c r="E51" s="204"/>
      <c r="F51" s="204"/>
      <c r="G51" s="204"/>
      <c r="H51" s="207"/>
      <c r="I51" s="204"/>
      <c r="J51" s="204"/>
      <c r="K51" s="204"/>
      <c r="L51" s="204"/>
      <c r="M51" s="207"/>
      <c r="N51" s="204"/>
      <c r="O51" s="204"/>
      <c r="P51" s="204"/>
      <c r="R51" s="284" t="s">
        <v>160</v>
      </c>
      <c r="S51" s="283" t="s">
        <v>161</v>
      </c>
    </row>
    <row r="52" spans="1:19" s="253" customFormat="1">
      <c r="A52" s="204"/>
      <c r="B52" s="204"/>
      <c r="C52" s="207"/>
      <c r="D52" s="204"/>
      <c r="E52" s="204"/>
      <c r="F52" s="204"/>
      <c r="G52" s="204"/>
      <c r="H52" s="207"/>
      <c r="I52" s="204"/>
      <c r="J52" s="204"/>
      <c r="K52" s="204"/>
      <c r="L52" s="204"/>
      <c r="M52" s="207"/>
      <c r="N52" s="204"/>
      <c r="O52" s="204"/>
      <c r="P52" s="204"/>
      <c r="R52" s="284" t="s">
        <v>162</v>
      </c>
      <c r="S52" s="283" t="s">
        <v>163</v>
      </c>
    </row>
    <row r="53" spans="1:19" s="253" customFormat="1">
      <c r="A53" s="204"/>
      <c r="B53" s="204"/>
      <c r="C53" s="207"/>
      <c r="D53" s="204"/>
      <c r="E53" s="204"/>
      <c r="F53" s="204"/>
      <c r="G53" s="204"/>
      <c r="H53" s="207"/>
      <c r="I53" s="204"/>
      <c r="J53" s="204"/>
      <c r="K53" s="204"/>
      <c r="L53" s="204"/>
      <c r="M53" s="207"/>
      <c r="N53" s="204"/>
      <c r="O53" s="204"/>
      <c r="P53" s="204"/>
      <c r="R53" s="284" t="s">
        <v>164</v>
      </c>
      <c r="S53" s="283" t="s">
        <v>165</v>
      </c>
    </row>
    <row r="54" spans="1:19" s="253" customFormat="1">
      <c r="A54" s="204"/>
      <c r="B54" s="204"/>
      <c r="C54" s="207"/>
      <c r="D54" s="204"/>
      <c r="E54" s="204"/>
      <c r="F54" s="204"/>
      <c r="G54" s="204"/>
      <c r="H54" s="207"/>
      <c r="I54" s="204"/>
      <c r="J54" s="204"/>
      <c r="K54" s="204"/>
      <c r="L54" s="204"/>
      <c r="M54" s="207"/>
      <c r="N54" s="204"/>
      <c r="O54" s="204"/>
      <c r="P54" s="204"/>
      <c r="R54" s="284" t="s">
        <v>35</v>
      </c>
      <c r="S54" s="283" t="s">
        <v>166</v>
      </c>
    </row>
    <row r="55" spans="1:19" s="253" customFormat="1">
      <c r="A55" s="204"/>
      <c r="B55" s="204"/>
      <c r="C55" s="207"/>
      <c r="D55" s="204"/>
      <c r="E55" s="204"/>
      <c r="F55" s="204"/>
      <c r="G55" s="204"/>
      <c r="H55" s="207"/>
      <c r="I55" s="204"/>
      <c r="J55" s="204"/>
      <c r="K55" s="204"/>
      <c r="L55" s="204"/>
      <c r="M55" s="207"/>
      <c r="N55" s="204"/>
      <c r="O55" s="204"/>
      <c r="P55" s="204"/>
      <c r="R55" s="284" t="s">
        <v>167</v>
      </c>
      <c r="S55" s="283" t="s">
        <v>168</v>
      </c>
    </row>
    <row r="56" spans="1:19" s="253" customFormat="1">
      <c r="A56" s="204"/>
      <c r="B56" s="204"/>
      <c r="C56" s="207"/>
      <c r="D56" s="204"/>
      <c r="E56" s="204"/>
      <c r="F56" s="204"/>
      <c r="G56" s="204"/>
      <c r="H56" s="207"/>
      <c r="I56" s="204"/>
      <c r="J56" s="204"/>
      <c r="K56" s="204"/>
      <c r="L56" s="204"/>
      <c r="M56" s="207"/>
      <c r="N56" s="204"/>
      <c r="O56" s="204"/>
      <c r="P56" s="204"/>
      <c r="R56" s="284" t="s">
        <v>202</v>
      </c>
      <c r="S56" s="283" t="s">
        <v>203</v>
      </c>
    </row>
    <row r="57" spans="1:19" s="253" customFormat="1">
      <c r="A57" s="204"/>
      <c r="B57" s="204"/>
      <c r="C57" s="207"/>
      <c r="D57" s="204"/>
      <c r="E57" s="204"/>
      <c r="F57" s="204"/>
      <c r="G57" s="204"/>
      <c r="H57" s="207"/>
      <c r="I57" s="204"/>
      <c r="J57" s="204"/>
      <c r="K57" s="204"/>
      <c r="L57" s="204"/>
      <c r="M57" s="207"/>
      <c r="N57" s="204"/>
      <c r="O57" s="204"/>
      <c r="P57" s="204"/>
      <c r="R57" s="284" t="s">
        <v>169</v>
      </c>
      <c r="S57" s="283" t="s">
        <v>170</v>
      </c>
    </row>
    <row r="58" spans="1:19" s="253" customFormat="1">
      <c r="A58" s="204"/>
      <c r="B58" s="204"/>
      <c r="C58" s="207"/>
      <c r="D58" s="204"/>
      <c r="E58" s="204"/>
      <c r="F58" s="204"/>
      <c r="G58" s="204"/>
      <c r="H58" s="207"/>
      <c r="I58" s="204"/>
      <c r="J58" s="204"/>
      <c r="K58" s="204"/>
      <c r="L58" s="204"/>
      <c r="M58" s="207"/>
      <c r="N58" s="204"/>
      <c r="O58" s="204"/>
      <c r="P58" s="204"/>
      <c r="R58" s="284" t="s">
        <v>171</v>
      </c>
      <c r="S58" s="283" t="s">
        <v>172</v>
      </c>
    </row>
    <row r="59" spans="1:19" s="253" customFormat="1">
      <c r="A59" s="204"/>
      <c r="B59" s="204"/>
      <c r="C59" s="207"/>
      <c r="D59" s="204"/>
      <c r="E59" s="204"/>
      <c r="F59" s="204"/>
      <c r="G59" s="204"/>
      <c r="H59" s="207"/>
      <c r="I59" s="204"/>
      <c r="J59" s="204"/>
      <c r="K59" s="204"/>
      <c r="L59" s="204"/>
      <c r="M59" s="207"/>
      <c r="N59" s="204"/>
      <c r="O59" s="204"/>
      <c r="P59" s="204"/>
      <c r="R59" s="284" t="s">
        <v>173</v>
      </c>
      <c r="S59" s="283" t="s">
        <v>174</v>
      </c>
    </row>
    <row r="60" spans="1:19" s="253" customFormat="1">
      <c r="A60" s="204"/>
      <c r="B60" s="204"/>
      <c r="C60" s="207"/>
      <c r="D60" s="204"/>
      <c r="E60" s="204"/>
      <c r="F60" s="204"/>
      <c r="G60" s="204"/>
      <c r="H60" s="207"/>
      <c r="I60" s="204"/>
      <c r="J60" s="204"/>
      <c r="K60" s="204"/>
      <c r="L60" s="204"/>
      <c r="M60" s="207"/>
      <c r="N60" s="204"/>
      <c r="O60" s="204"/>
      <c r="P60" s="204"/>
      <c r="R60" s="284" t="s">
        <v>175</v>
      </c>
      <c r="S60" s="283" t="s">
        <v>176</v>
      </c>
    </row>
    <row r="61" spans="1:19" s="253" customFormat="1">
      <c r="A61" s="204"/>
      <c r="B61" s="204"/>
      <c r="C61" s="207"/>
      <c r="D61" s="204"/>
      <c r="E61" s="204"/>
      <c r="F61" s="204"/>
      <c r="G61" s="204"/>
      <c r="H61" s="207"/>
      <c r="I61" s="204"/>
      <c r="J61" s="204"/>
      <c r="K61" s="204"/>
      <c r="L61" s="204"/>
      <c r="M61" s="207"/>
      <c r="N61" s="204"/>
      <c r="O61" s="204"/>
      <c r="P61" s="204"/>
      <c r="R61" s="284" t="s">
        <v>38</v>
      </c>
      <c r="S61" s="283" t="s">
        <v>177</v>
      </c>
    </row>
    <row r="62" spans="1:19" s="253" customFormat="1">
      <c r="A62" s="204"/>
      <c r="B62" s="204"/>
      <c r="C62" s="207"/>
      <c r="D62" s="204"/>
      <c r="E62" s="204"/>
      <c r="F62" s="204"/>
      <c r="G62" s="204"/>
      <c r="H62" s="207"/>
      <c r="I62" s="204"/>
      <c r="J62" s="204"/>
      <c r="K62" s="204"/>
      <c r="L62" s="204"/>
      <c r="M62" s="207"/>
      <c r="N62" s="204"/>
      <c r="O62" s="204"/>
      <c r="P62" s="204"/>
      <c r="R62" s="284" t="s">
        <v>178</v>
      </c>
      <c r="S62" s="283" t="s">
        <v>179</v>
      </c>
    </row>
    <row r="63" spans="1:19" s="253" customFormat="1">
      <c r="A63" s="204"/>
      <c r="B63" s="204"/>
      <c r="C63" s="207"/>
      <c r="D63" s="204"/>
      <c r="E63" s="204"/>
      <c r="F63" s="204"/>
      <c r="G63" s="204"/>
      <c r="H63" s="207"/>
      <c r="I63" s="204"/>
      <c r="J63" s="204"/>
      <c r="K63" s="204"/>
      <c r="L63" s="204"/>
      <c r="M63" s="207"/>
      <c r="N63" s="204"/>
      <c r="O63" s="204"/>
      <c r="P63" s="204"/>
      <c r="R63" s="284" t="s">
        <v>180</v>
      </c>
      <c r="S63" s="283" t="s">
        <v>181</v>
      </c>
    </row>
    <row r="64" spans="1:19" s="253" customFormat="1">
      <c r="A64" s="204"/>
      <c r="B64" s="204"/>
      <c r="C64" s="207"/>
      <c r="D64" s="204"/>
      <c r="E64" s="204"/>
      <c r="F64" s="204"/>
      <c r="G64" s="204"/>
      <c r="H64" s="207"/>
      <c r="I64" s="204"/>
      <c r="J64" s="204"/>
      <c r="K64" s="204"/>
      <c r="L64" s="204"/>
      <c r="M64" s="207"/>
      <c r="N64" s="204"/>
      <c r="O64" s="204"/>
      <c r="P64" s="204"/>
      <c r="R64" s="284" t="s">
        <v>129</v>
      </c>
      <c r="S64" s="283" t="s">
        <v>182</v>
      </c>
    </row>
    <row r="65" spans="1:19" s="253" customFormat="1">
      <c r="A65" s="204"/>
      <c r="B65" s="204"/>
      <c r="C65" s="207"/>
      <c r="D65" s="204"/>
      <c r="E65" s="204"/>
      <c r="F65" s="204"/>
      <c r="G65" s="204"/>
      <c r="H65" s="207"/>
      <c r="I65" s="204"/>
      <c r="J65" s="204"/>
      <c r="K65" s="204"/>
      <c r="L65" s="204"/>
      <c r="M65" s="207"/>
      <c r="N65" s="204"/>
      <c r="O65" s="204"/>
      <c r="P65" s="204"/>
      <c r="R65" s="284" t="s">
        <v>133</v>
      </c>
      <c r="S65" s="283" t="s">
        <v>183</v>
      </c>
    </row>
    <row r="66" spans="1:19" s="253" customFormat="1">
      <c r="A66" s="204"/>
      <c r="B66" s="204"/>
      <c r="C66" s="207"/>
      <c r="D66" s="204"/>
      <c r="E66" s="204"/>
      <c r="F66" s="204"/>
      <c r="G66" s="204"/>
      <c r="H66" s="207"/>
      <c r="I66" s="204"/>
      <c r="J66" s="204"/>
      <c r="K66" s="204"/>
      <c r="L66" s="204"/>
      <c r="M66" s="207"/>
      <c r="N66" s="204"/>
      <c r="O66" s="204"/>
      <c r="P66" s="204"/>
      <c r="R66" s="284" t="s">
        <v>184</v>
      </c>
      <c r="S66" s="283" t="s">
        <v>185</v>
      </c>
    </row>
    <row r="67" spans="1:19" s="253" customFormat="1">
      <c r="A67" s="204"/>
      <c r="B67" s="204"/>
      <c r="C67" s="207"/>
      <c r="D67" s="204"/>
      <c r="E67" s="204"/>
      <c r="F67" s="204"/>
      <c r="G67" s="204"/>
      <c r="H67" s="207"/>
      <c r="I67" s="204"/>
      <c r="J67" s="204"/>
      <c r="K67" s="204"/>
      <c r="L67" s="204"/>
      <c r="M67" s="207"/>
      <c r="N67" s="204"/>
      <c r="O67" s="204"/>
      <c r="P67" s="204"/>
      <c r="R67" s="284" t="s">
        <v>186</v>
      </c>
      <c r="S67" s="283" t="s">
        <v>187</v>
      </c>
    </row>
    <row r="68" spans="1:19" s="253" customFormat="1">
      <c r="A68" s="204"/>
      <c r="B68" s="204"/>
      <c r="C68" s="207"/>
      <c r="D68" s="204"/>
      <c r="E68" s="204"/>
      <c r="F68" s="204"/>
      <c r="G68" s="204"/>
      <c r="H68" s="207"/>
      <c r="I68" s="204"/>
      <c r="J68" s="204"/>
      <c r="K68" s="204"/>
      <c r="L68" s="204"/>
      <c r="M68" s="207"/>
      <c r="N68" s="204"/>
      <c r="O68" s="204"/>
      <c r="P68" s="204"/>
      <c r="R68" s="284" t="s">
        <v>130</v>
      </c>
      <c r="S68" s="283" t="s">
        <v>188</v>
      </c>
    </row>
    <row r="69" spans="1:19" s="253" customFormat="1">
      <c r="A69" s="204"/>
      <c r="B69" s="204"/>
      <c r="C69" s="207"/>
      <c r="D69" s="204"/>
      <c r="E69" s="204"/>
      <c r="F69" s="204"/>
      <c r="G69" s="204"/>
      <c r="H69" s="207"/>
      <c r="I69" s="204"/>
      <c r="J69" s="204"/>
      <c r="K69" s="204"/>
      <c r="L69" s="204"/>
      <c r="M69" s="207"/>
      <c r="N69" s="204"/>
      <c r="O69" s="204"/>
      <c r="P69" s="204"/>
      <c r="R69" s="284" t="s">
        <v>189</v>
      </c>
      <c r="S69" s="283" t="s">
        <v>190</v>
      </c>
    </row>
    <row r="70" spans="1:19" s="253" customFormat="1">
      <c r="A70" s="204"/>
      <c r="B70" s="204"/>
      <c r="C70" s="207"/>
      <c r="D70" s="204"/>
      <c r="E70" s="204"/>
      <c r="F70" s="204"/>
      <c r="G70" s="204"/>
      <c r="H70" s="207"/>
      <c r="I70" s="204"/>
      <c r="J70" s="204"/>
      <c r="K70" s="204"/>
      <c r="L70" s="204"/>
      <c r="M70" s="207"/>
      <c r="N70" s="204"/>
      <c r="O70" s="204"/>
      <c r="P70" s="204"/>
      <c r="R70" s="284" t="s">
        <v>191</v>
      </c>
      <c r="S70" s="283" t="s">
        <v>192</v>
      </c>
    </row>
    <row r="71" spans="1:19" s="253" customFormat="1">
      <c r="A71" s="204"/>
      <c r="B71" s="204"/>
      <c r="C71" s="207"/>
      <c r="D71" s="204"/>
      <c r="E71" s="204"/>
      <c r="F71" s="204"/>
      <c r="G71" s="204"/>
      <c r="H71" s="207"/>
      <c r="I71" s="204"/>
      <c r="J71" s="204"/>
      <c r="K71" s="204"/>
      <c r="L71" s="204"/>
      <c r="M71" s="207"/>
      <c r="N71" s="204"/>
      <c r="O71" s="204"/>
      <c r="P71" s="204"/>
      <c r="R71" s="284" t="s">
        <v>126</v>
      </c>
      <c r="S71" s="283" t="s">
        <v>193</v>
      </c>
    </row>
    <row r="72" spans="1:19" s="253" customFormat="1">
      <c r="A72" s="204"/>
      <c r="B72" s="204"/>
      <c r="C72" s="207"/>
      <c r="D72" s="204"/>
      <c r="E72" s="204"/>
      <c r="F72" s="204"/>
      <c r="G72" s="204"/>
      <c r="H72" s="207"/>
      <c r="I72" s="204"/>
      <c r="J72" s="204"/>
      <c r="K72" s="204"/>
      <c r="L72" s="204"/>
      <c r="M72" s="207"/>
      <c r="N72" s="204"/>
      <c r="O72" s="204"/>
      <c r="P72" s="204"/>
      <c r="R72" s="284" t="s">
        <v>127</v>
      </c>
      <c r="S72" s="283" t="s">
        <v>194</v>
      </c>
    </row>
    <row r="73" spans="1:19" s="253" customFormat="1">
      <c r="A73" s="204"/>
      <c r="B73" s="204"/>
      <c r="C73" s="207"/>
      <c r="D73" s="204"/>
      <c r="E73" s="204"/>
      <c r="F73" s="204"/>
      <c r="G73" s="204"/>
      <c r="H73" s="207"/>
      <c r="I73" s="204"/>
      <c r="J73" s="204"/>
      <c r="K73" s="204"/>
      <c r="L73" s="204"/>
      <c r="M73" s="207"/>
      <c r="N73" s="204"/>
      <c r="O73" s="204"/>
      <c r="P73" s="204"/>
      <c r="R73" s="284" t="s">
        <v>131</v>
      </c>
      <c r="S73" s="283" t="s">
        <v>195</v>
      </c>
    </row>
    <row r="74" spans="1:19" s="253" customFormat="1">
      <c r="A74" s="204"/>
      <c r="B74" s="204"/>
      <c r="C74" s="207"/>
      <c r="D74" s="204"/>
      <c r="E74" s="204"/>
      <c r="F74" s="204"/>
      <c r="G74" s="204"/>
      <c r="H74" s="207"/>
      <c r="I74" s="204"/>
      <c r="J74" s="204"/>
      <c r="K74" s="204"/>
      <c r="L74" s="204"/>
      <c r="M74" s="207"/>
      <c r="N74" s="204"/>
      <c r="O74" s="204"/>
      <c r="P74" s="204"/>
      <c r="R74" s="284" t="s">
        <v>204</v>
      </c>
      <c r="S74" s="283"/>
    </row>
    <row r="75" spans="1:19" s="253" customFormat="1">
      <c r="A75" s="204"/>
      <c r="B75" s="204"/>
      <c r="C75" s="207"/>
      <c r="D75" s="204"/>
      <c r="E75" s="204"/>
      <c r="F75" s="204"/>
      <c r="G75" s="204"/>
      <c r="H75" s="207"/>
      <c r="I75" s="204"/>
      <c r="J75" s="204"/>
      <c r="K75" s="204"/>
      <c r="L75" s="204"/>
      <c r="M75" s="207"/>
      <c r="N75" s="204"/>
      <c r="O75" s="204"/>
      <c r="P75" s="204"/>
    </row>
    <row r="76" spans="1:19" s="253" customFormat="1">
      <c r="A76" s="204"/>
      <c r="B76" s="204"/>
      <c r="C76" s="207"/>
      <c r="D76" s="204"/>
      <c r="E76" s="204"/>
      <c r="F76" s="204"/>
      <c r="G76" s="204"/>
      <c r="H76" s="207"/>
      <c r="I76" s="204"/>
      <c r="J76" s="204"/>
      <c r="K76" s="204"/>
      <c r="L76" s="204"/>
      <c r="M76" s="207"/>
      <c r="N76" s="204"/>
      <c r="O76" s="204"/>
      <c r="P76" s="204"/>
    </row>
    <row r="77" spans="1:19" s="253" customFormat="1">
      <c r="A77" s="204"/>
      <c r="B77" s="204"/>
      <c r="C77" s="207"/>
      <c r="D77" s="204"/>
      <c r="E77" s="204"/>
      <c r="F77" s="204"/>
      <c r="G77" s="204"/>
      <c r="H77" s="207"/>
      <c r="I77" s="204"/>
      <c r="J77" s="204"/>
      <c r="K77" s="204"/>
      <c r="L77" s="204"/>
      <c r="M77" s="207"/>
      <c r="N77" s="204"/>
      <c r="O77" s="204"/>
      <c r="P77" s="204"/>
    </row>
    <row r="78" spans="1:19" s="253" customFormat="1">
      <c r="A78" s="204"/>
      <c r="B78" s="204"/>
      <c r="C78" s="207"/>
      <c r="D78" s="204"/>
      <c r="E78" s="204"/>
      <c r="F78" s="204"/>
      <c r="G78" s="204"/>
      <c r="H78" s="207"/>
      <c r="I78" s="204"/>
      <c r="J78" s="204"/>
      <c r="K78" s="204"/>
      <c r="L78" s="204"/>
      <c r="M78" s="207"/>
      <c r="N78" s="204"/>
      <c r="O78" s="204"/>
      <c r="P78" s="204"/>
    </row>
    <row r="79" spans="1:19" s="253" customFormat="1">
      <c r="A79" s="204"/>
      <c r="B79" s="204"/>
      <c r="C79" s="207"/>
      <c r="D79" s="204"/>
      <c r="E79" s="204"/>
      <c r="F79" s="204"/>
      <c r="G79" s="204"/>
      <c r="H79" s="207"/>
      <c r="I79" s="204"/>
      <c r="J79" s="204"/>
      <c r="K79" s="204"/>
      <c r="L79" s="204"/>
      <c r="M79" s="207"/>
      <c r="N79" s="204"/>
      <c r="O79" s="204"/>
      <c r="P79" s="204"/>
    </row>
    <row r="80" spans="1:19" s="253" customFormat="1">
      <c r="A80" s="204"/>
      <c r="B80" s="204"/>
      <c r="C80" s="207"/>
      <c r="D80" s="204"/>
      <c r="E80" s="204"/>
      <c r="F80" s="204"/>
      <c r="G80" s="204"/>
      <c r="H80" s="207"/>
      <c r="I80" s="204"/>
      <c r="J80" s="204"/>
      <c r="K80" s="204"/>
      <c r="L80" s="204"/>
      <c r="M80" s="207"/>
      <c r="N80" s="204"/>
      <c r="O80" s="204"/>
      <c r="P80" s="204"/>
    </row>
    <row r="81" spans="1:16" s="253" customFormat="1">
      <c r="A81" s="204"/>
      <c r="B81" s="204"/>
      <c r="C81" s="207"/>
      <c r="D81" s="204"/>
      <c r="E81" s="204"/>
      <c r="F81" s="204"/>
      <c r="G81" s="204"/>
      <c r="H81" s="207"/>
      <c r="I81" s="204"/>
      <c r="J81" s="204"/>
      <c r="K81" s="204"/>
      <c r="L81" s="204"/>
      <c r="M81" s="207"/>
      <c r="N81" s="204"/>
      <c r="O81" s="204"/>
      <c r="P81" s="204"/>
    </row>
    <row r="82" spans="1:16" s="253" customFormat="1">
      <c r="A82" s="204"/>
      <c r="B82" s="204"/>
      <c r="C82" s="207"/>
      <c r="D82" s="204"/>
      <c r="E82" s="204"/>
      <c r="F82" s="204"/>
      <c r="G82" s="204"/>
      <c r="H82" s="207"/>
      <c r="I82" s="204"/>
      <c r="J82" s="204"/>
      <c r="K82" s="204"/>
      <c r="L82" s="204"/>
      <c r="M82" s="207"/>
      <c r="N82" s="204"/>
      <c r="O82" s="204"/>
      <c r="P82" s="204"/>
    </row>
    <row r="83" spans="1:16" s="253" customFormat="1">
      <c r="A83" s="204"/>
      <c r="B83" s="204"/>
      <c r="C83" s="207"/>
      <c r="D83" s="204"/>
      <c r="E83" s="204"/>
      <c r="F83" s="204"/>
      <c r="G83" s="204"/>
      <c r="H83" s="207"/>
      <c r="I83" s="204"/>
      <c r="J83" s="204"/>
      <c r="K83" s="204"/>
      <c r="L83" s="204"/>
      <c r="M83" s="207"/>
      <c r="N83" s="204"/>
      <c r="O83" s="204"/>
      <c r="P83" s="204"/>
    </row>
    <row r="84" spans="1:16" s="253" customFormat="1">
      <c r="A84" s="204"/>
      <c r="B84" s="204"/>
      <c r="C84" s="207"/>
      <c r="D84" s="204"/>
      <c r="E84" s="204"/>
      <c r="F84" s="204"/>
      <c r="G84" s="204"/>
      <c r="H84" s="207"/>
      <c r="I84" s="204"/>
      <c r="J84" s="204"/>
      <c r="K84" s="204"/>
      <c r="L84" s="204"/>
      <c r="M84" s="207"/>
      <c r="N84" s="204"/>
      <c r="O84" s="204"/>
      <c r="P84" s="204"/>
    </row>
    <row r="85" spans="1:16" s="253" customFormat="1">
      <c r="A85" s="204"/>
      <c r="B85" s="204"/>
      <c r="C85" s="207"/>
      <c r="D85" s="204"/>
      <c r="E85" s="204"/>
      <c r="F85" s="204"/>
      <c r="G85" s="204"/>
      <c r="H85" s="207"/>
      <c r="I85" s="204"/>
      <c r="J85" s="204"/>
      <c r="K85" s="204"/>
      <c r="L85" s="204"/>
      <c r="M85" s="207"/>
      <c r="N85" s="204"/>
      <c r="O85" s="204"/>
      <c r="P85" s="204"/>
    </row>
    <row r="86" spans="1:16" s="253" customFormat="1">
      <c r="A86" s="204"/>
      <c r="B86" s="204"/>
      <c r="C86" s="207"/>
      <c r="D86" s="204"/>
      <c r="E86" s="204"/>
      <c r="F86" s="204"/>
      <c r="G86" s="204"/>
      <c r="H86" s="207"/>
      <c r="I86" s="204"/>
      <c r="J86" s="204"/>
      <c r="K86" s="204"/>
      <c r="L86" s="204"/>
      <c r="M86" s="207"/>
      <c r="N86" s="204"/>
      <c r="O86" s="204"/>
      <c r="P86" s="204"/>
    </row>
  </sheetData>
  <mergeCells count="1">
    <mergeCell ref="A1:P1"/>
  </mergeCells>
  <phoneticPr fontId="19" type="noConversion"/>
  <printOptions horizontalCentered="1" verticalCentered="1"/>
  <pageMargins left="0.19685039370078741" right="0.19685039370078741" top="0.39370078740157483" bottom="0.39370078740157483" header="0.39370078740157483" footer="0.39370078740157483"/>
  <pageSetup paperSize="9" scale="90" orientation="landscape" horizontalDpi="429496729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
  <sheetViews>
    <sheetView showGridLines="0" zoomScale="90" workbookViewId="0">
      <selection sqref="A1:IV65536"/>
    </sheetView>
  </sheetViews>
  <sheetFormatPr defaultColWidth="9" defaultRowHeight="16.2"/>
  <cols>
    <col min="1" max="1" width="2.59765625" style="76" customWidth="1"/>
    <col min="2" max="2" width="7.8984375" style="8" customWidth="1"/>
    <col min="3" max="3" width="19.8984375" style="73" customWidth="1"/>
    <col min="4" max="4" width="4.69921875" style="76" customWidth="1"/>
    <col min="5" max="5" width="6.09765625" style="76" customWidth="1"/>
    <col min="6" max="6" width="5.59765625" style="76" customWidth="1"/>
    <col min="7" max="7" width="7.8984375" style="76" customWidth="1"/>
    <col min="8" max="8" width="19.8984375" style="71" customWidth="1"/>
    <col min="9" max="9" width="4.69921875" style="76" customWidth="1"/>
    <col min="10" max="10" width="7.8984375" style="76" customWidth="1"/>
    <col min="11" max="11" width="5.59765625" style="76" customWidth="1"/>
    <col min="12" max="12" width="7.8984375" style="76" customWidth="1"/>
    <col min="13" max="13" width="19.8984375" style="71" customWidth="1"/>
    <col min="14" max="14" width="4.69921875" style="76" customWidth="1"/>
    <col min="15" max="15" width="7.8984375" style="76" customWidth="1"/>
    <col min="16" max="16" width="5.59765625" style="76" customWidth="1"/>
    <col min="17" max="16384" width="9" style="76"/>
  </cols>
  <sheetData>
    <row r="1" spans="1:19" s="154" customFormat="1" ht="24.6">
      <c r="A1" s="474" t="s">
        <v>391</v>
      </c>
      <c r="B1" s="474"/>
      <c r="C1" s="474"/>
      <c r="D1" s="474"/>
      <c r="E1" s="474"/>
      <c r="F1" s="474"/>
      <c r="G1" s="474"/>
      <c r="H1" s="474"/>
      <c r="I1" s="474"/>
      <c r="J1" s="474"/>
      <c r="K1" s="474"/>
      <c r="L1" s="474"/>
      <c r="M1" s="474"/>
      <c r="N1" s="474"/>
      <c r="O1" s="474"/>
      <c r="P1" s="474"/>
    </row>
    <row r="2" spans="1:19" s="154" customFormat="1" ht="10.5" customHeight="1">
      <c r="A2" s="139"/>
      <c r="B2" s="157"/>
      <c r="C2" s="146"/>
      <c r="D2" s="157"/>
      <c r="E2" s="157"/>
      <c r="F2" s="157"/>
      <c r="G2" s="157"/>
      <c r="H2" s="146"/>
      <c r="I2" s="157"/>
      <c r="J2" s="157"/>
      <c r="K2" s="157"/>
      <c r="L2" s="157"/>
      <c r="M2" s="146"/>
      <c r="N2" s="157"/>
      <c r="O2" s="157"/>
      <c r="P2" s="157"/>
    </row>
    <row r="3" spans="1:19" s="154" customFormat="1">
      <c r="A3" s="146" t="s">
        <v>117</v>
      </c>
      <c r="B3" s="158"/>
      <c r="C3" s="148"/>
      <c r="D3" s="157"/>
      <c r="E3" s="157"/>
      <c r="F3" s="157"/>
      <c r="G3" s="157"/>
      <c r="H3" s="146"/>
      <c r="I3" s="157"/>
      <c r="J3" s="157"/>
      <c r="K3" s="157"/>
      <c r="L3" s="157"/>
      <c r="M3" s="146"/>
      <c r="N3" s="157"/>
      <c r="O3" s="157"/>
      <c r="P3" s="158"/>
    </row>
    <row r="4" spans="1:19" ht="10.5" customHeight="1"/>
    <row r="5" spans="1:19" s="71" customFormat="1">
      <c r="A5" s="10" t="s">
        <v>0</v>
      </c>
      <c r="B5" s="78"/>
      <c r="C5" s="79" t="s">
        <v>1</v>
      </c>
      <c r="D5" s="78"/>
      <c r="E5" s="80"/>
      <c r="F5" s="81"/>
      <c r="G5" s="82"/>
      <c r="H5" s="79" t="s">
        <v>2</v>
      </c>
      <c r="I5" s="82"/>
      <c r="J5" s="83"/>
      <c r="K5" s="84"/>
      <c r="L5" s="85"/>
      <c r="M5" s="79" t="s">
        <v>3</v>
      </c>
      <c r="N5" s="82"/>
      <c r="O5" s="83"/>
      <c r="P5" s="86"/>
    </row>
    <row r="6" spans="1:19" s="71" customFormat="1">
      <c r="A6" s="87"/>
      <c r="B6" s="122" t="s">
        <v>118</v>
      </c>
      <c r="C6" s="89"/>
      <c r="D6" s="10" t="s">
        <v>5</v>
      </c>
      <c r="E6" s="90" t="s">
        <v>6</v>
      </c>
      <c r="F6" s="10" t="s">
        <v>5</v>
      </c>
      <c r="G6" s="122" t="s">
        <v>118</v>
      </c>
      <c r="H6" s="89"/>
      <c r="I6" s="10" t="s">
        <v>5</v>
      </c>
      <c r="J6" s="10" t="s">
        <v>6</v>
      </c>
      <c r="K6" s="10" t="s">
        <v>5</v>
      </c>
      <c r="L6" s="122" t="s">
        <v>118</v>
      </c>
      <c r="M6" s="91"/>
      <c r="N6" s="10" t="s">
        <v>5</v>
      </c>
      <c r="O6" s="10" t="s">
        <v>6</v>
      </c>
      <c r="P6" s="18" t="s">
        <v>5</v>
      </c>
    </row>
    <row r="7" spans="1:19" s="71" customFormat="1">
      <c r="A7" s="87"/>
      <c r="B7" s="92" t="s">
        <v>7</v>
      </c>
      <c r="C7" s="93" t="s">
        <v>8</v>
      </c>
      <c r="D7" s="94"/>
      <c r="E7" s="95" t="s">
        <v>9</v>
      </c>
      <c r="F7" s="94" t="s">
        <v>10</v>
      </c>
      <c r="G7" s="92" t="s">
        <v>7</v>
      </c>
      <c r="H7" s="93" t="s">
        <v>8</v>
      </c>
      <c r="I7" s="94"/>
      <c r="J7" s="94" t="s">
        <v>11</v>
      </c>
      <c r="K7" s="94" t="s">
        <v>10</v>
      </c>
      <c r="L7" s="92" t="s">
        <v>7</v>
      </c>
      <c r="M7" s="96" t="s">
        <v>8</v>
      </c>
      <c r="N7" s="94"/>
      <c r="O7" s="94" t="s">
        <v>12</v>
      </c>
      <c r="P7" s="97" t="s">
        <v>10</v>
      </c>
    </row>
    <row r="8" spans="1:19" s="71" customFormat="1">
      <c r="A8" s="98" t="s">
        <v>13</v>
      </c>
      <c r="B8" s="99" t="s">
        <v>14</v>
      </c>
      <c r="C8" s="100"/>
      <c r="D8" s="98" t="s">
        <v>15</v>
      </c>
      <c r="E8" s="101" t="s">
        <v>16</v>
      </c>
      <c r="F8" s="98" t="s">
        <v>17</v>
      </c>
      <c r="G8" s="99" t="s">
        <v>14</v>
      </c>
      <c r="H8" s="100"/>
      <c r="I8" s="98" t="s">
        <v>15</v>
      </c>
      <c r="J8" s="98" t="s">
        <v>16</v>
      </c>
      <c r="K8" s="98" t="s">
        <v>17</v>
      </c>
      <c r="L8" s="99" t="s">
        <v>14</v>
      </c>
      <c r="M8" s="102"/>
      <c r="N8" s="98" t="s">
        <v>15</v>
      </c>
      <c r="O8" s="98" t="s">
        <v>16</v>
      </c>
      <c r="P8" s="103" t="s">
        <v>17</v>
      </c>
    </row>
    <row r="9" spans="1:19" ht="3.9" customHeight="1">
      <c r="A9" s="104"/>
      <c r="B9" s="105"/>
      <c r="C9" s="110"/>
      <c r="D9" s="107"/>
      <c r="E9" s="107"/>
      <c r="F9" s="104"/>
      <c r="G9" s="108"/>
      <c r="H9" s="149"/>
      <c r="I9" s="107"/>
      <c r="J9" s="107"/>
      <c r="K9" s="104"/>
      <c r="L9" s="108"/>
      <c r="M9" s="149"/>
      <c r="N9" s="107"/>
      <c r="O9" s="107"/>
      <c r="P9" s="27"/>
    </row>
    <row r="10" spans="1:19" s="179" customFormat="1" ht="19.5" customHeight="1">
      <c r="A10" s="170" t="s">
        <v>18</v>
      </c>
      <c r="B10" s="171" t="s">
        <v>18</v>
      </c>
      <c r="C10" s="172" t="s">
        <v>19</v>
      </c>
      <c r="D10" s="173">
        <v>1662</v>
      </c>
      <c r="E10" s="174">
        <v>49.871914400350249</v>
      </c>
      <c r="F10" s="175">
        <v>100</v>
      </c>
      <c r="G10" s="176"/>
      <c r="H10" s="172" t="s">
        <v>19</v>
      </c>
      <c r="I10" s="173">
        <v>1166</v>
      </c>
      <c r="J10" s="174">
        <v>67.674392149306186</v>
      </c>
      <c r="K10" s="175">
        <v>100</v>
      </c>
      <c r="L10" s="177" t="s">
        <v>18</v>
      </c>
      <c r="M10" s="172" t="s">
        <v>19</v>
      </c>
      <c r="N10" s="173">
        <v>496</v>
      </c>
      <c r="O10" s="174">
        <v>30.815492240211729</v>
      </c>
      <c r="P10" s="178">
        <v>100</v>
      </c>
    </row>
    <row r="11" spans="1:19" ht="6" customHeight="1">
      <c r="A11" s="20"/>
      <c r="B11" s="180"/>
      <c r="C11" s="172"/>
      <c r="D11" s="173"/>
      <c r="E11" s="174"/>
      <c r="F11" s="175"/>
      <c r="G11" s="181"/>
      <c r="H11" s="182"/>
      <c r="I11" s="173"/>
      <c r="J11" s="174"/>
      <c r="K11" s="175"/>
      <c r="L11" s="180"/>
      <c r="M11" s="172"/>
      <c r="N11" s="173"/>
      <c r="O11" s="174"/>
      <c r="P11" s="178"/>
    </row>
    <row r="12" spans="1:19" s="8" customFormat="1" ht="19.5" customHeight="1">
      <c r="A12" s="20">
        <v>1</v>
      </c>
      <c r="B12" s="183" t="s">
        <v>122</v>
      </c>
      <c r="C12" s="172" t="s">
        <v>105</v>
      </c>
      <c r="D12" s="173">
        <v>797</v>
      </c>
      <c r="E12" s="174">
        <v>23.915713463946535</v>
      </c>
      <c r="F12" s="175">
        <v>47.954271961492182</v>
      </c>
      <c r="G12" s="183" t="s">
        <v>122</v>
      </c>
      <c r="H12" s="172" t="s">
        <v>105</v>
      </c>
      <c r="I12" s="173">
        <v>618</v>
      </c>
      <c r="J12" s="174">
        <v>35.868588634880986</v>
      </c>
      <c r="K12" s="175">
        <v>53.00171526586621</v>
      </c>
      <c r="L12" s="183" t="s">
        <v>122</v>
      </c>
      <c r="M12" s="172" t="s">
        <v>105</v>
      </c>
      <c r="N12" s="173">
        <v>179</v>
      </c>
      <c r="O12" s="174">
        <v>11.120913530237702</v>
      </c>
      <c r="P12" s="178">
        <v>36.088709677419359</v>
      </c>
    </row>
    <row r="13" spans="1:19" s="8" customFormat="1" ht="19.5" customHeight="1">
      <c r="A13" s="20">
        <v>2</v>
      </c>
      <c r="B13" s="183" t="s">
        <v>24</v>
      </c>
      <c r="C13" s="172" t="s">
        <v>106</v>
      </c>
      <c r="D13" s="173">
        <v>238</v>
      </c>
      <c r="E13" s="174">
        <v>7.1417061536000954</v>
      </c>
      <c r="F13" s="175">
        <v>14.320096269554753</v>
      </c>
      <c r="G13" s="183" t="s">
        <v>24</v>
      </c>
      <c r="H13" s="172" t="s">
        <v>106</v>
      </c>
      <c r="I13" s="173">
        <v>147</v>
      </c>
      <c r="J13" s="174">
        <v>8.5318487529571279</v>
      </c>
      <c r="K13" s="175">
        <v>12.60720411663808</v>
      </c>
      <c r="L13" s="183" t="s">
        <v>24</v>
      </c>
      <c r="M13" s="172" t="s">
        <v>106</v>
      </c>
      <c r="N13" s="173">
        <v>91</v>
      </c>
      <c r="O13" s="174">
        <v>5.6536487779420721</v>
      </c>
      <c r="P13" s="178">
        <v>18.346774193548388</v>
      </c>
    </row>
    <row r="14" spans="1:19" s="8" customFormat="1" ht="19.5" customHeight="1">
      <c r="A14" s="20">
        <v>3</v>
      </c>
      <c r="B14" s="183" t="s">
        <v>123</v>
      </c>
      <c r="C14" s="172" t="s">
        <v>107</v>
      </c>
      <c r="D14" s="173">
        <v>162</v>
      </c>
      <c r="E14" s="174">
        <v>4.8611613314420818</v>
      </c>
      <c r="F14" s="175">
        <v>9.7472924187725631</v>
      </c>
      <c r="G14" s="183" t="s">
        <v>123</v>
      </c>
      <c r="H14" s="172" t="s">
        <v>107</v>
      </c>
      <c r="I14" s="173">
        <v>105</v>
      </c>
      <c r="J14" s="174">
        <v>6.0941776806836616</v>
      </c>
      <c r="K14" s="175">
        <v>9.0051457975986278</v>
      </c>
      <c r="L14" s="183" t="s">
        <v>123</v>
      </c>
      <c r="M14" s="172" t="s">
        <v>107</v>
      </c>
      <c r="N14" s="173">
        <v>57</v>
      </c>
      <c r="O14" s="174">
        <v>3.5412964872823967</v>
      </c>
      <c r="P14" s="178">
        <v>11.491935483870968</v>
      </c>
    </row>
    <row r="15" spans="1:19" s="8" customFormat="1" ht="19.5" customHeight="1">
      <c r="A15" s="20">
        <v>4</v>
      </c>
      <c r="B15" s="183" t="s">
        <v>26</v>
      </c>
      <c r="C15" s="172" t="s">
        <v>108</v>
      </c>
      <c r="D15" s="173">
        <v>49</v>
      </c>
      <c r="E15" s="174">
        <v>1.4703512669176666</v>
      </c>
      <c r="F15" s="175">
        <v>2.9482551143200966</v>
      </c>
      <c r="G15" s="183" t="s">
        <v>26</v>
      </c>
      <c r="H15" s="172" t="s">
        <v>108</v>
      </c>
      <c r="I15" s="173">
        <v>29</v>
      </c>
      <c r="J15" s="174">
        <v>1.6831538356173925</v>
      </c>
      <c r="K15" s="175">
        <v>2.4871355060034306</v>
      </c>
      <c r="L15" s="183" t="s">
        <v>26</v>
      </c>
      <c r="M15" s="172" t="s">
        <v>108</v>
      </c>
      <c r="N15" s="173">
        <v>20</v>
      </c>
      <c r="O15" s="174">
        <v>1.2425601709762797</v>
      </c>
      <c r="P15" s="178">
        <v>4.032258064516129</v>
      </c>
      <c r="R15" s="141"/>
      <c r="S15" s="141"/>
    </row>
    <row r="16" spans="1:19" s="8" customFormat="1" ht="19.5" customHeight="1">
      <c r="A16" s="20">
        <v>5</v>
      </c>
      <c r="B16" s="183" t="s">
        <v>32</v>
      </c>
      <c r="C16" s="172" t="s">
        <v>112</v>
      </c>
      <c r="D16" s="173">
        <v>26</v>
      </c>
      <c r="E16" s="174">
        <v>0.78018638652774142</v>
      </c>
      <c r="F16" s="175">
        <v>1.5643802647412757</v>
      </c>
      <c r="G16" s="183" t="s">
        <v>32</v>
      </c>
      <c r="H16" s="172" t="s">
        <v>112</v>
      </c>
      <c r="I16" s="173">
        <v>17</v>
      </c>
      <c r="J16" s="174">
        <v>0.98667638639640254</v>
      </c>
      <c r="K16" s="175">
        <v>1.4579759862778732</v>
      </c>
      <c r="L16" s="183" t="s">
        <v>32</v>
      </c>
      <c r="M16" s="172" t="s">
        <v>112</v>
      </c>
      <c r="N16" s="173">
        <v>9</v>
      </c>
      <c r="O16" s="174">
        <v>0.55915207693932578</v>
      </c>
      <c r="P16" s="178">
        <v>1.8145161290322582</v>
      </c>
    </row>
    <row r="17" spans="1:18" s="8" customFormat="1" ht="19.5" customHeight="1">
      <c r="A17" s="20">
        <v>6</v>
      </c>
      <c r="B17" s="183" t="s">
        <v>30</v>
      </c>
      <c r="C17" s="172" t="s">
        <v>110</v>
      </c>
      <c r="D17" s="173">
        <v>22</v>
      </c>
      <c r="E17" s="174">
        <v>0.66015771167731974</v>
      </c>
      <c r="F17" s="175">
        <v>1.3237063778580023</v>
      </c>
      <c r="G17" s="183" t="s">
        <v>30</v>
      </c>
      <c r="H17" s="172" t="s">
        <v>110</v>
      </c>
      <c r="I17" s="173">
        <v>13</v>
      </c>
      <c r="J17" s="174">
        <v>0.75451723665607251</v>
      </c>
      <c r="K17" s="175">
        <v>1.1149228130360207</v>
      </c>
      <c r="L17" s="183" t="s">
        <v>30</v>
      </c>
      <c r="M17" s="172" t="s">
        <v>110</v>
      </c>
      <c r="N17" s="173">
        <v>9</v>
      </c>
      <c r="O17" s="174">
        <v>0.55915207693932578</v>
      </c>
      <c r="P17" s="178">
        <v>1.8145161290322582</v>
      </c>
    </row>
    <row r="18" spans="1:18" s="8" customFormat="1" ht="19.5" customHeight="1">
      <c r="A18" s="20">
        <v>7</v>
      </c>
      <c r="B18" s="183" t="s">
        <v>44</v>
      </c>
      <c r="C18" s="172" t="s">
        <v>113</v>
      </c>
      <c r="D18" s="173">
        <v>12</v>
      </c>
      <c r="E18" s="174">
        <v>0.36008602455126532</v>
      </c>
      <c r="F18" s="175">
        <v>0.72202166064981954</v>
      </c>
      <c r="G18" s="183" t="s">
        <v>28</v>
      </c>
      <c r="H18" s="172" t="s">
        <v>109</v>
      </c>
      <c r="I18" s="173">
        <v>8</v>
      </c>
      <c r="J18" s="174">
        <v>0.46431829948065995</v>
      </c>
      <c r="K18" s="175">
        <v>0.68610634648370494</v>
      </c>
      <c r="L18" s="183" t="s">
        <v>44</v>
      </c>
      <c r="M18" s="172" t="s">
        <v>113</v>
      </c>
      <c r="N18" s="173">
        <v>6</v>
      </c>
      <c r="O18" s="174">
        <v>0.37276805129288387</v>
      </c>
      <c r="P18" s="178">
        <v>1.2096774193548387</v>
      </c>
    </row>
    <row r="19" spans="1:18" s="8" customFormat="1" ht="19.5" customHeight="1">
      <c r="A19" s="20">
        <v>8</v>
      </c>
      <c r="B19" s="183" t="s">
        <v>28</v>
      </c>
      <c r="C19" s="172" t="s">
        <v>109</v>
      </c>
      <c r="D19" s="173">
        <v>12</v>
      </c>
      <c r="E19" s="174">
        <v>0.36008602455126532</v>
      </c>
      <c r="F19" s="175">
        <v>0.72202166064981954</v>
      </c>
      <c r="G19" s="183" t="s">
        <v>34</v>
      </c>
      <c r="H19" s="172" t="s">
        <v>111</v>
      </c>
      <c r="I19" s="173">
        <v>7</v>
      </c>
      <c r="J19" s="174">
        <v>0.40627851204557747</v>
      </c>
      <c r="K19" s="175">
        <v>0.60034305317324177</v>
      </c>
      <c r="L19" s="183" t="s">
        <v>28</v>
      </c>
      <c r="M19" s="172" t="s">
        <v>109</v>
      </c>
      <c r="N19" s="173">
        <v>4</v>
      </c>
      <c r="O19" s="174">
        <v>0.24851203419525589</v>
      </c>
      <c r="P19" s="178">
        <v>0.80645161290322576</v>
      </c>
    </row>
    <row r="20" spans="1:18" s="8" customFormat="1" ht="19.5" customHeight="1">
      <c r="A20" s="20">
        <v>9</v>
      </c>
      <c r="B20" s="183" t="s">
        <v>34</v>
      </c>
      <c r="C20" s="172" t="s">
        <v>111</v>
      </c>
      <c r="D20" s="173">
        <v>9</v>
      </c>
      <c r="E20" s="174">
        <v>0.27006451841344897</v>
      </c>
      <c r="F20" s="175">
        <v>0.54151624548736454</v>
      </c>
      <c r="G20" s="183" t="s">
        <v>44</v>
      </c>
      <c r="H20" s="172" t="s">
        <v>113</v>
      </c>
      <c r="I20" s="173">
        <v>6</v>
      </c>
      <c r="J20" s="174">
        <v>0.34823872461049499</v>
      </c>
      <c r="K20" s="175">
        <v>0.51457975986277882</v>
      </c>
      <c r="L20" s="183" t="s">
        <v>63</v>
      </c>
      <c r="M20" s="172" t="s">
        <v>93</v>
      </c>
      <c r="N20" s="173">
        <v>3</v>
      </c>
      <c r="O20" s="174">
        <v>0.18638402564644194</v>
      </c>
      <c r="P20" s="178">
        <v>0.60483870967741937</v>
      </c>
      <c r="Q20" s="141"/>
      <c r="R20" s="141"/>
    </row>
    <row r="21" spans="1:18" s="8" customFormat="1" ht="19.5" customHeight="1">
      <c r="A21" s="20">
        <v>10</v>
      </c>
      <c r="B21" s="183" t="s">
        <v>36</v>
      </c>
      <c r="C21" s="172" t="s">
        <v>96</v>
      </c>
      <c r="D21" s="173">
        <v>8</v>
      </c>
      <c r="E21" s="174">
        <v>0.24005734970084355</v>
      </c>
      <c r="F21" s="175">
        <v>0.48134777376654636</v>
      </c>
      <c r="G21" s="183" t="s">
        <v>36</v>
      </c>
      <c r="H21" s="172" t="s">
        <v>96</v>
      </c>
      <c r="I21" s="173">
        <v>6</v>
      </c>
      <c r="J21" s="174">
        <v>0.34823872461049499</v>
      </c>
      <c r="K21" s="175">
        <v>0.51457975986277882</v>
      </c>
      <c r="L21" s="183" t="s">
        <v>34</v>
      </c>
      <c r="M21" s="172" t="s">
        <v>111</v>
      </c>
      <c r="N21" s="173">
        <v>2</v>
      </c>
      <c r="O21" s="174">
        <v>0.12425601709762794</v>
      </c>
      <c r="P21" s="178">
        <v>0.40322580645161288</v>
      </c>
    </row>
    <row r="22" spans="1:18" s="8" customFormat="1" ht="19.5" customHeight="1">
      <c r="A22" s="20"/>
      <c r="B22" s="184"/>
      <c r="C22" s="172" t="s">
        <v>41</v>
      </c>
      <c r="D22" s="173">
        <v>327</v>
      </c>
      <c r="E22" s="174">
        <v>9.8123441690219799</v>
      </c>
      <c r="F22" s="175">
        <v>19.67509025270758</v>
      </c>
      <c r="G22" s="184"/>
      <c r="H22" s="172" t="s">
        <v>41</v>
      </c>
      <c r="I22" s="173">
        <v>210</v>
      </c>
      <c r="J22" s="174">
        <v>12.188355361367323</v>
      </c>
      <c r="K22" s="175">
        <v>18.010291595197256</v>
      </c>
      <c r="L22" s="184"/>
      <c r="M22" s="172" t="s">
        <v>41</v>
      </c>
      <c r="N22" s="173">
        <v>116</v>
      </c>
      <c r="O22" s="174">
        <v>7.2068489916624214</v>
      </c>
      <c r="P22" s="178">
        <v>23.387096774193548</v>
      </c>
    </row>
    <row r="23" spans="1:18" s="8" customFormat="1" ht="5.0999999999999996" customHeight="1">
      <c r="A23" s="20"/>
      <c r="B23" s="184"/>
      <c r="C23" s="172"/>
      <c r="D23" s="173"/>
      <c r="E23" s="174"/>
      <c r="F23" s="175"/>
      <c r="G23" s="184"/>
      <c r="H23" s="182"/>
      <c r="I23" s="173"/>
      <c r="J23" s="174"/>
      <c r="K23" s="175"/>
      <c r="L23" s="184"/>
      <c r="M23" s="182"/>
      <c r="N23" s="173"/>
      <c r="O23" s="174"/>
      <c r="P23" s="178"/>
    </row>
    <row r="24" spans="1:18" s="8" customFormat="1" ht="5.0999999999999996" customHeight="1">
      <c r="A24" s="121"/>
      <c r="B24" s="185"/>
      <c r="C24" s="186"/>
      <c r="D24" s="187"/>
      <c r="E24" s="188"/>
      <c r="F24" s="189"/>
      <c r="G24" s="185"/>
      <c r="H24" s="190"/>
      <c r="I24" s="187"/>
      <c r="J24" s="188"/>
      <c r="K24" s="189"/>
      <c r="L24" s="185"/>
      <c r="M24" s="190"/>
      <c r="N24" s="187"/>
      <c r="O24" s="188"/>
      <c r="P24" s="188"/>
    </row>
    <row r="25" spans="1:18" s="8" customFormat="1" ht="19.5" customHeight="1">
      <c r="A25" s="20">
        <v>11</v>
      </c>
      <c r="B25" s="183" t="s">
        <v>39</v>
      </c>
      <c r="C25" s="172" t="s">
        <v>95</v>
      </c>
      <c r="D25" s="173">
        <v>6</v>
      </c>
      <c r="E25" s="174">
        <v>0.18004301227563266</v>
      </c>
      <c r="F25" s="175">
        <v>0.36101083032490977</v>
      </c>
      <c r="G25" s="183" t="s">
        <v>39</v>
      </c>
      <c r="H25" s="172" t="s">
        <v>95</v>
      </c>
      <c r="I25" s="173">
        <v>5</v>
      </c>
      <c r="J25" s="174">
        <v>0.29019893717541251</v>
      </c>
      <c r="K25" s="175">
        <v>0.42881646655231564</v>
      </c>
      <c r="L25" s="183" t="s">
        <v>36</v>
      </c>
      <c r="M25" s="172" t="s">
        <v>96</v>
      </c>
      <c r="N25" s="173">
        <v>2</v>
      </c>
      <c r="O25" s="174">
        <v>0.12425601709762794</v>
      </c>
      <c r="P25" s="178">
        <v>0.40322580645161288</v>
      </c>
      <c r="Q25" s="141"/>
      <c r="R25" s="141"/>
    </row>
    <row r="26" spans="1:18" s="8" customFormat="1" ht="19.5" customHeight="1">
      <c r="A26" s="20">
        <v>12</v>
      </c>
      <c r="B26" s="183" t="s">
        <v>42</v>
      </c>
      <c r="C26" s="172" t="s">
        <v>114</v>
      </c>
      <c r="D26" s="173">
        <v>6</v>
      </c>
      <c r="E26" s="174">
        <v>0.18004301227563266</v>
      </c>
      <c r="F26" s="175">
        <v>0.36101083032490977</v>
      </c>
      <c r="G26" s="183" t="s">
        <v>42</v>
      </c>
      <c r="H26" s="172" t="s">
        <v>114</v>
      </c>
      <c r="I26" s="173">
        <v>5</v>
      </c>
      <c r="J26" s="174">
        <v>0.29019893717541251</v>
      </c>
      <c r="K26" s="175">
        <v>0.42881646655231564</v>
      </c>
      <c r="L26" s="183" t="s">
        <v>48</v>
      </c>
      <c r="M26" s="172" t="s">
        <v>97</v>
      </c>
      <c r="N26" s="173">
        <v>2</v>
      </c>
      <c r="O26" s="174">
        <v>0.12425601709762794</v>
      </c>
      <c r="P26" s="178">
        <v>0.40322580645161288</v>
      </c>
    </row>
    <row r="27" spans="1:18" s="8" customFormat="1" ht="19.5" customHeight="1">
      <c r="A27" s="20">
        <v>13</v>
      </c>
      <c r="B27" s="183" t="s">
        <v>37</v>
      </c>
      <c r="C27" s="172" t="s">
        <v>94</v>
      </c>
      <c r="D27" s="173">
        <v>5</v>
      </c>
      <c r="E27" s="174">
        <v>0.15003584356302721</v>
      </c>
      <c r="F27" s="175">
        <v>0.30084235860409148</v>
      </c>
      <c r="G27" s="183" t="s">
        <v>37</v>
      </c>
      <c r="H27" s="172" t="s">
        <v>94</v>
      </c>
      <c r="I27" s="173">
        <v>5</v>
      </c>
      <c r="J27" s="174">
        <v>0.29019893717541251</v>
      </c>
      <c r="K27" s="175">
        <v>0.42881646655231564</v>
      </c>
      <c r="L27" s="183" t="s">
        <v>39</v>
      </c>
      <c r="M27" s="191" t="s">
        <v>95</v>
      </c>
      <c r="N27" s="173">
        <v>1</v>
      </c>
      <c r="O27" s="174">
        <v>6.2128008548813972E-2</v>
      </c>
      <c r="P27" s="178">
        <v>0.20161290322580644</v>
      </c>
      <c r="Q27" s="141"/>
      <c r="R27" s="141"/>
    </row>
    <row r="28" spans="1:18" s="8" customFormat="1" ht="19.5" customHeight="1">
      <c r="A28" s="20">
        <v>14</v>
      </c>
      <c r="B28" s="183" t="s">
        <v>63</v>
      </c>
      <c r="C28" s="191" t="s">
        <v>93</v>
      </c>
      <c r="D28" s="173">
        <v>4</v>
      </c>
      <c r="E28" s="174">
        <v>0.12002867485042178</v>
      </c>
      <c r="F28" s="175">
        <v>0.24067388688327318</v>
      </c>
      <c r="G28" s="183" t="s">
        <v>63</v>
      </c>
      <c r="H28" s="191" t="s">
        <v>93</v>
      </c>
      <c r="I28" s="173">
        <v>1</v>
      </c>
      <c r="J28" s="174">
        <v>5.8039787435082493E-2</v>
      </c>
      <c r="K28" s="175">
        <v>8.5763293310463118E-2</v>
      </c>
      <c r="L28" s="183" t="s">
        <v>42</v>
      </c>
      <c r="M28" s="172" t="s">
        <v>114</v>
      </c>
      <c r="N28" s="173">
        <v>1</v>
      </c>
      <c r="O28" s="174">
        <v>6.2128008548813972E-2</v>
      </c>
      <c r="P28" s="178">
        <v>0.20161290322580644</v>
      </c>
    </row>
    <row r="29" spans="1:18" s="68" customFormat="1" ht="19.5" customHeight="1">
      <c r="A29" s="130">
        <v>15</v>
      </c>
      <c r="B29" s="192" t="s">
        <v>48</v>
      </c>
      <c r="C29" s="193" t="s">
        <v>97</v>
      </c>
      <c r="D29" s="194">
        <v>3</v>
      </c>
      <c r="E29" s="195">
        <v>9.0021506137816329E-2</v>
      </c>
      <c r="F29" s="196">
        <v>0.18050541516245489</v>
      </c>
      <c r="G29" s="192" t="s">
        <v>48</v>
      </c>
      <c r="H29" s="193" t="s">
        <v>97</v>
      </c>
      <c r="I29" s="194">
        <v>1</v>
      </c>
      <c r="J29" s="195">
        <v>5.8039787435082493E-2</v>
      </c>
      <c r="K29" s="196">
        <v>8.5763293310463118E-2</v>
      </c>
      <c r="L29" s="192" t="s">
        <v>52</v>
      </c>
      <c r="M29" s="193" t="s">
        <v>119</v>
      </c>
      <c r="N29" s="194">
        <v>1</v>
      </c>
      <c r="O29" s="195">
        <v>6.2128008548813972E-2</v>
      </c>
      <c r="P29" s="195">
        <v>0.20161290322580644</v>
      </c>
    </row>
    <row r="30" spans="1:18" s="68" customFormat="1" ht="2.25" customHeight="1">
      <c r="A30" s="135"/>
      <c r="B30" s="119"/>
      <c r="C30" s="150"/>
      <c r="D30" s="111"/>
      <c r="E30" s="112"/>
      <c r="F30" s="112"/>
      <c r="G30" s="117"/>
      <c r="H30" s="151"/>
      <c r="I30" s="111"/>
      <c r="J30" s="112"/>
      <c r="K30" s="112"/>
      <c r="L30" s="117"/>
      <c r="M30" s="151"/>
      <c r="N30" s="111"/>
      <c r="O30" s="112"/>
      <c r="P30" s="112"/>
    </row>
    <row r="31" spans="1:18" s="155" customFormat="1">
      <c r="A31" s="197" t="s">
        <v>120</v>
      </c>
      <c r="B31" s="154"/>
      <c r="I31" s="156"/>
      <c r="J31" s="156"/>
      <c r="K31" s="156"/>
      <c r="L31" s="154"/>
      <c r="M31" s="154"/>
      <c r="N31" s="156"/>
      <c r="O31" s="156"/>
      <c r="P31" s="156"/>
    </row>
    <row r="32" spans="1:18" s="155" customFormat="1">
      <c r="A32" s="27" t="s">
        <v>121</v>
      </c>
      <c r="B32" s="154"/>
      <c r="I32" s="156"/>
      <c r="J32" s="156"/>
      <c r="K32" s="156"/>
      <c r="N32" s="156"/>
      <c r="O32" s="156"/>
      <c r="P32" s="156"/>
    </row>
    <row r="33" spans="1:16" s="77" customFormat="1" ht="15.6">
      <c r="A33" s="137" t="s">
        <v>18</v>
      </c>
      <c r="B33" s="76"/>
      <c r="C33" s="73"/>
      <c r="H33" s="73"/>
      <c r="I33" s="137"/>
      <c r="J33" s="137"/>
      <c r="K33" s="137"/>
      <c r="M33" s="73"/>
      <c r="N33" s="137"/>
      <c r="O33" s="137"/>
      <c r="P33" s="137"/>
    </row>
    <row r="34" spans="1:16" s="141" customFormat="1">
      <c r="A34" s="76"/>
      <c r="B34" s="76"/>
      <c r="C34" s="71"/>
      <c r="D34" s="76"/>
      <c r="E34" s="76"/>
      <c r="F34" s="76"/>
      <c r="G34" s="76"/>
      <c r="H34" s="71"/>
      <c r="I34" s="76"/>
      <c r="J34" s="76"/>
      <c r="K34" s="76"/>
      <c r="L34" s="76"/>
      <c r="M34" s="71"/>
      <c r="N34" s="76"/>
      <c r="O34" s="76"/>
      <c r="P34" s="76"/>
    </row>
    <row r="35" spans="1:16" s="141" customFormat="1">
      <c r="A35" s="76"/>
      <c r="B35" s="1"/>
      <c r="C35" s="1"/>
      <c r="D35" s="76"/>
      <c r="E35" s="76"/>
      <c r="F35" s="76"/>
      <c r="G35" s="76"/>
      <c r="H35" s="71"/>
      <c r="I35" s="76"/>
      <c r="J35" s="76"/>
      <c r="K35" s="76"/>
      <c r="L35" s="76"/>
      <c r="M35" s="71"/>
      <c r="N35" s="76"/>
      <c r="O35" s="76"/>
      <c r="P35" s="76"/>
    </row>
    <row r="36" spans="1:16" s="141" customFormat="1">
      <c r="A36" s="76"/>
      <c r="B36" s="76"/>
      <c r="C36" s="1"/>
      <c r="D36" s="76"/>
      <c r="E36" s="76"/>
      <c r="F36" s="76"/>
      <c r="G36" s="76"/>
      <c r="H36" s="71"/>
      <c r="I36" s="76"/>
      <c r="J36" s="76"/>
      <c r="K36" s="76"/>
      <c r="L36" s="76"/>
      <c r="M36" s="71"/>
      <c r="N36" s="76"/>
      <c r="O36" s="76"/>
      <c r="P36" s="76"/>
    </row>
    <row r="37" spans="1:16" s="141" customFormat="1">
      <c r="A37" s="76"/>
      <c r="B37" s="76"/>
      <c r="C37" s="71"/>
      <c r="D37" s="76"/>
      <c r="E37" s="76"/>
      <c r="F37" s="76"/>
      <c r="G37" s="76"/>
      <c r="H37" s="71"/>
      <c r="I37" s="76"/>
      <c r="J37" s="76"/>
      <c r="K37" s="76"/>
      <c r="L37" s="76"/>
      <c r="M37" s="71"/>
      <c r="N37" s="76"/>
      <c r="O37" s="76"/>
      <c r="P37" s="76"/>
    </row>
    <row r="38" spans="1:16" s="141" customFormat="1">
      <c r="A38" s="76"/>
      <c r="B38" s="76"/>
      <c r="C38" s="71"/>
      <c r="D38" s="76"/>
      <c r="E38" s="76"/>
      <c r="F38" s="76"/>
      <c r="G38" s="76"/>
      <c r="H38" s="71"/>
      <c r="I38" s="76"/>
      <c r="J38" s="76"/>
      <c r="K38" s="76"/>
      <c r="L38" s="76"/>
      <c r="M38" s="71"/>
      <c r="N38" s="76"/>
      <c r="O38" s="76"/>
      <c r="P38" s="76"/>
    </row>
    <row r="39" spans="1:16" s="141" customFormat="1">
      <c r="A39" s="76"/>
      <c r="B39" s="76"/>
      <c r="C39" s="71"/>
      <c r="D39" s="76"/>
      <c r="E39" s="76"/>
      <c r="F39" s="76"/>
      <c r="G39" s="76"/>
      <c r="H39" s="71"/>
      <c r="I39" s="76"/>
      <c r="J39" s="76"/>
      <c r="K39" s="76"/>
      <c r="L39" s="76"/>
      <c r="M39" s="71"/>
      <c r="N39" s="76"/>
      <c r="O39" s="76"/>
      <c r="P39" s="76"/>
    </row>
    <row r="40" spans="1:16" s="141" customFormat="1">
      <c r="A40" s="76"/>
      <c r="B40" s="76"/>
      <c r="C40" s="71"/>
      <c r="D40" s="76"/>
      <c r="E40" s="76"/>
      <c r="F40" s="76"/>
      <c r="G40" s="76"/>
      <c r="H40" s="71"/>
      <c r="I40" s="76"/>
      <c r="J40" s="76"/>
      <c r="K40" s="76"/>
      <c r="L40" s="76"/>
      <c r="M40" s="71"/>
      <c r="N40" s="76"/>
      <c r="O40" s="76"/>
      <c r="P40" s="76"/>
    </row>
    <row r="41" spans="1:16" s="141" customFormat="1">
      <c r="A41" s="76"/>
      <c r="B41" s="76"/>
      <c r="C41" s="71"/>
      <c r="D41" s="76"/>
      <c r="E41" s="76"/>
      <c r="F41" s="76"/>
      <c r="G41" s="76"/>
      <c r="H41" s="71"/>
      <c r="I41" s="76"/>
      <c r="J41" s="76"/>
      <c r="K41" s="76"/>
      <c r="L41" s="76"/>
      <c r="M41" s="71"/>
      <c r="N41" s="76"/>
      <c r="O41" s="76"/>
      <c r="P41" s="76"/>
    </row>
    <row r="42" spans="1:16" s="141" customFormat="1">
      <c r="A42" s="76"/>
      <c r="B42" s="76"/>
      <c r="C42" s="71"/>
      <c r="D42" s="76"/>
      <c r="E42" s="76"/>
      <c r="F42" s="76"/>
      <c r="G42" s="76"/>
      <c r="H42" s="71"/>
      <c r="I42" s="76"/>
      <c r="J42" s="76"/>
      <c r="K42" s="76"/>
      <c r="L42" s="76"/>
      <c r="M42" s="71"/>
      <c r="N42" s="76"/>
      <c r="O42" s="76"/>
      <c r="P42" s="76"/>
    </row>
    <row r="43" spans="1:16" s="141" customFormat="1">
      <c r="A43" s="76"/>
      <c r="B43" s="76"/>
      <c r="C43" s="71"/>
      <c r="D43" s="76"/>
      <c r="E43" s="76"/>
      <c r="F43" s="76"/>
      <c r="G43" s="76"/>
      <c r="H43" s="71"/>
      <c r="I43" s="76"/>
      <c r="J43" s="76"/>
      <c r="K43" s="76"/>
      <c r="L43" s="76"/>
      <c r="M43" s="71"/>
      <c r="N43" s="76"/>
      <c r="O43" s="76"/>
      <c r="P43" s="76"/>
    </row>
    <row r="44" spans="1:16" s="141" customFormat="1">
      <c r="A44" s="76"/>
      <c r="B44" s="76"/>
      <c r="C44" s="71"/>
      <c r="D44" s="76"/>
      <c r="E44" s="76"/>
      <c r="F44" s="76"/>
      <c r="G44" s="76"/>
      <c r="H44" s="71"/>
      <c r="I44" s="76"/>
      <c r="J44" s="76"/>
      <c r="K44" s="76"/>
      <c r="L44" s="76"/>
      <c r="M44" s="71"/>
      <c r="N44" s="76"/>
      <c r="O44" s="76"/>
      <c r="P44" s="76"/>
    </row>
    <row r="45" spans="1:16" s="141" customFormat="1">
      <c r="A45" s="76"/>
      <c r="B45" s="76"/>
      <c r="C45" s="71"/>
      <c r="D45" s="76"/>
      <c r="E45" s="76"/>
      <c r="F45" s="76"/>
      <c r="G45" s="76"/>
      <c r="H45" s="71"/>
      <c r="I45" s="76"/>
      <c r="J45" s="76"/>
      <c r="K45" s="76"/>
      <c r="L45" s="76"/>
      <c r="M45" s="71"/>
      <c r="N45" s="76"/>
      <c r="O45" s="76"/>
      <c r="P45" s="76"/>
    </row>
    <row r="46" spans="1:16" s="141" customFormat="1">
      <c r="A46" s="76"/>
      <c r="B46" s="76"/>
      <c r="C46" s="71"/>
      <c r="D46" s="76"/>
      <c r="E46" s="76"/>
      <c r="F46" s="76"/>
      <c r="G46" s="76"/>
      <c r="H46" s="71"/>
      <c r="I46" s="76"/>
      <c r="J46" s="76"/>
      <c r="K46" s="76"/>
      <c r="L46" s="76"/>
      <c r="M46" s="71"/>
      <c r="N46" s="76"/>
      <c r="O46" s="76"/>
      <c r="P46" s="76"/>
    </row>
    <row r="47" spans="1:16" s="141" customFormat="1">
      <c r="A47" s="76"/>
      <c r="B47" s="76"/>
      <c r="C47" s="71"/>
      <c r="D47" s="76"/>
      <c r="E47" s="76"/>
      <c r="F47" s="76"/>
      <c r="G47" s="76"/>
      <c r="H47" s="71"/>
      <c r="I47" s="76"/>
      <c r="J47" s="76"/>
      <c r="K47" s="76"/>
      <c r="L47" s="76"/>
      <c r="M47" s="71"/>
      <c r="N47" s="76"/>
      <c r="O47" s="76"/>
      <c r="P47" s="76"/>
    </row>
    <row r="48" spans="1:16" s="141" customFormat="1">
      <c r="A48" s="76"/>
      <c r="B48" s="76"/>
      <c r="C48" s="71"/>
      <c r="D48" s="76"/>
      <c r="E48" s="76"/>
      <c r="F48" s="76"/>
      <c r="G48" s="76"/>
      <c r="H48" s="71"/>
      <c r="I48" s="76"/>
      <c r="J48" s="76"/>
      <c r="K48" s="76"/>
      <c r="L48" s="76"/>
      <c r="M48" s="71"/>
      <c r="N48" s="76"/>
      <c r="O48" s="76"/>
      <c r="P48" s="76"/>
    </row>
    <row r="49" spans="1:16" s="141" customFormat="1">
      <c r="A49" s="76"/>
      <c r="B49" s="76"/>
      <c r="C49" s="71"/>
      <c r="D49" s="76"/>
      <c r="E49" s="76"/>
      <c r="F49" s="76"/>
      <c r="G49" s="76"/>
      <c r="H49" s="71"/>
      <c r="I49" s="76"/>
      <c r="J49" s="76"/>
      <c r="K49" s="76"/>
      <c r="L49" s="76"/>
      <c r="M49" s="71"/>
      <c r="N49" s="76"/>
      <c r="O49" s="76"/>
      <c r="P49" s="76"/>
    </row>
    <row r="50" spans="1:16" s="141" customFormat="1">
      <c r="A50" s="76"/>
      <c r="B50" s="76"/>
      <c r="C50" s="71"/>
      <c r="D50" s="76"/>
      <c r="E50" s="76"/>
      <c r="F50" s="76"/>
      <c r="G50" s="76"/>
      <c r="H50" s="71"/>
      <c r="I50" s="76"/>
      <c r="J50" s="76"/>
      <c r="K50" s="76"/>
      <c r="L50" s="76"/>
      <c r="M50" s="71"/>
      <c r="N50" s="76"/>
      <c r="O50" s="76"/>
      <c r="P50" s="76"/>
    </row>
    <row r="51" spans="1:16" s="141" customFormat="1">
      <c r="A51" s="76"/>
      <c r="B51" s="76"/>
      <c r="C51" s="71"/>
      <c r="D51" s="76"/>
      <c r="E51" s="76"/>
      <c r="F51" s="76"/>
      <c r="G51" s="76"/>
      <c r="H51" s="71"/>
      <c r="I51" s="76"/>
      <c r="J51" s="76"/>
      <c r="K51" s="76"/>
      <c r="L51" s="76"/>
      <c r="M51" s="71"/>
      <c r="N51" s="76"/>
      <c r="O51" s="76"/>
      <c r="P51" s="76"/>
    </row>
    <row r="52" spans="1:16" s="141" customFormat="1">
      <c r="A52" s="76"/>
      <c r="B52" s="76"/>
      <c r="C52" s="71"/>
      <c r="D52" s="76"/>
      <c r="E52" s="76"/>
      <c r="F52" s="76"/>
      <c r="G52" s="76"/>
      <c r="H52" s="71"/>
      <c r="I52" s="76"/>
      <c r="J52" s="76"/>
      <c r="K52" s="76"/>
      <c r="L52" s="76"/>
      <c r="M52" s="71"/>
      <c r="N52" s="76"/>
      <c r="O52" s="76"/>
      <c r="P52" s="76"/>
    </row>
    <row r="53" spans="1:16" s="141" customFormat="1">
      <c r="A53" s="76"/>
      <c r="B53" s="76"/>
      <c r="C53" s="71"/>
      <c r="D53" s="76"/>
      <c r="E53" s="76"/>
      <c r="F53" s="76"/>
      <c r="G53" s="76"/>
      <c r="H53" s="71"/>
      <c r="I53" s="76"/>
      <c r="J53" s="76"/>
      <c r="K53" s="76"/>
      <c r="L53" s="76"/>
      <c r="M53" s="71"/>
      <c r="N53" s="76"/>
      <c r="O53" s="76"/>
      <c r="P53" s="76"/>
    </row>
    <row r="54" spans="1:16" s="141" customFormat="1">
      <c r="A54" s="76"/>
      <c r="B54" s="76"/>
      <c r="C54" s="71"/>
      <c r="D54" s="76"/>
      <c r="E54" s="76"/>
      <c r="F54" s="76"/>
      <c r="G54" s="76"/>
      <c r="H54" s="71"/>
      <c r="I54" s="76"/>
      <c r="J54" s="76"/>
      <c r="K54" s="76"/>
      <c r="L54" s="76"/>
      <c r="M54" s="71"/>
      <c r="N54" s="76"/>
      <c r="O54" s="76"/>
      <c r="P54" s="76"/>
    </row>
    <row r="55" spans="1:16" s="141" customFormat="1">
      <c r="A55" s="76"/>
      <c r="B55" s="76"/>
      <c r="C55" s="71"/>
      <c r="D55" s="76"/>
      <c r="E55" s="76"/>
      <c r="F55" s="76"/>
      <c r="G55" s="76"/>
      <c r="H55" s="71"/>
      <c r="I55" s="76"/>
      <c r="J55" s="76"/>
      <c r="K55" s="76"/>
      <c r="L55" s="76"/>
      <c r="M55" s="71"/>
      <c r="N55" s="76"/>
      <c r="O55" s="76"/>
      <c r="P55" s="76"/>
    </row>
    <row r="56" spans="1:16" s="141" customFormat="1">
      <c r="A56" s="76"/>
      <c r="B56" s="76"/>
      <c r="C56" s="71"/>
      <c r="D56" s="76"/>
      <c r="E56" s="76"/>
      <c r="F56" s="76"/>
      <c r="G56" s="76"/>
      <c r="H56" s="71"/>
      <c r="I56" s="76"/>
      <c r="J56" s="76"/>
      <c r="K56" s="76"/>
      <c r="L56" s="76"/>
      <c r="M56" s="71"/>
      <c r="N56" s="76"/>
      <c r="O56" s="76"/>
      <c r="P56" s="76"/>
    </row>
    <row r="57" spans="1:16" s="141" customFormat="1">
      <c r="A57" s="76"/>
      <c r="B57" s="76"/>
      <c r="C57" s="71"/>
      <c r="D57" s="76"/>
      <c r="E57" s="76"/>
      <c r="F57" s="76"/>
      <c r="G57" s="76"/>
      <c r="H57" s="71"/>
      <c r="I57" s="76"/>
      <c r="J57" s="76"/>
      <c r="K57" s="76"/>
      <c r="L57" s="76"/>
      <c r="M57" s="71"/>
      <c r="N57" s="76"/>
      <c r="O57" s="76"/>
      <c r="P57" s="76"/>
    </row>
    <row r="58" spans="1:16" s="141" customFormat="1">
      <c r="A58" s="76"/>
      <c r="B58" s="76"/>
      <c r="C58" s="71"/>
      <c r="D58" s="76"/>
      <c r="E58" s="76"/>
      <c r="F58" s="76"/>
      <c r="G58" s="76"/>
      <c r="H58" s="71"/>
      <c r="I58" s="76"/>
      <c r="J58" s="76"/>
      <c r="K58" s="76"/>
      <c r="L58" s="76"/>
      <c r="M58" s="71"/>
      <c r="N58" s="76"/>
      <c r="O58" s="76"/>
      <c r="P58" s="76"/>
    </row>
    <row r="59" spans="1:16" s="141" customFormat="1">
      <c r="A59" s="76"/>
      <c r="B59" s="76"/>
      <c r="C59" s="71"/>
      <c r="D59" s="76"/>
      <c r="E59" s="76"/>
      <c r="F59" s="76"/>
      <c r="G59" s="76"/>
      <c r="H59" s="71"/>
      <c r="I59" s="76"/>
      <c r="J59" s="76"/>
      <c r="K59" s="76"/>
      <c r="L59" s="76"/>
      <c r="M59" s="71"/>
      <c r="N59" s="76"/>
      <c r="O59" s="76"/>
      <c r="P59" s="76"/>
    </row>
    <row r="60" spans="1:16" s="141" customFormat="1">
      <c r="A60" s="76"/>
      <c r="B60" s="76"/>
      <c r="C60" s="71"/>
      <c r="D60" s="76"/>
      <c r="E60" s="76"/>
      <c r="F60" s="76"/>
      <c r="G60" s="76"/>
      <c r="H60" s="71"/>
      <c r="I60" s="76"/>
      <c r="J60" s="76"/>
      <c r="K60" s="76"/>
      <c r="L60" s="76"/>
      <c r="M60" s="71"/>
      <c r="N60" s="76"/>
      <c r="O60" s="76"/>
      <c r="P60" s="76"/>
    </row>
    <row r="61" spans="1:16" s="141" customFormat="1">
      <c r="A61" s="76"/>
      <c r="B61" s="76"/>
      <c r="C61" s="71"/>
      <c r="D61" s="76"/>
      <c r="E61" s="76"/>
      <c r="F61" s="76"/>
      <c r="G61" s="76"/>
      <c r="H61" s="71"/>
      <c r="I61" s="76"/>
      <c r="J61" s="76"/>
      <c r="K61" s="76"/>
      <c r="L61" s="76"/>
      <c r="M61" s="71"/>
      <c r="N61" s="76"/>
      <c r="O61" s="76"/>
      <c r="P61" s="76"/>
    </row>
    <row r="62" spans="1:16" s="141" customFormat="1">
      <c r="A62" s="76"/>
      <c r="B62" s="76"/>
      <c r="C62" s="71"/>
      <c r="D62" s="76"/>
      <c r="E62" s="76"/>
      <c r="F62" s="76"/>
      <c r="G62" s="76"/>
      <c r="H62" s="71"/>
      <c r="I62" s="76"/>
      <c r="J62" s="76"/>
      <c r="K62" s="76"/>
      <c r="L62" s="76"/>
      <c r="M62" s="71"/>
      <c r="N62" s="76"/>
      <c r="O62" s="76"/>
      <c r="P62" s="76"/>
    </row>
    <row r="63" spans="1:16" s="141" customFormat="1">
      <c r="A63" s="76"/>
      <c r="B63" s="76"/>
      <c r="C63" s="71"/>
      <c r="D63" s="76"/>
      <c r="E63" s="76"/>
      <c r="F63" s="76"/>
      <c r="G63" s="76"/>
      <c r="H63" s="71"/>
      <c r="I63" s="76"/>
      <c r="J63" s="76"/>
      <c r="K63" s="76"/>
      <c r="L63" s="76"/>
      <c r="M63" s="71"/>
      <c r="N63" s="76"/>
      <c r="O63" s="76"/>
      <c r="P63" s="76"/>
    </row>
    <row r="64" spans="1:16" s="141" customFormat="1">
      <c r="A64" s="76"/>
      <c r="B64" s="76"/>
      <c r="C64" s="71"/>
      <c r="D64" s="76"/>
      <c r="E64" s="76"/>
      <c r="F64" s="76"/>
      <c r="G64" s="76"/>
      <c r="H64" s="71"/>
      <c r="I64" s="76"/>
      <c r="J64" s="76"/>
      <c r="K64" s="76"/>
      <c r="L64" s="76"/>
      <c r="M64" s="71"/>
      <c r="N64" s="76"/>
      <c r="O64" s="76"/>
      <c r="P64" s="76"/>
    </row>
    <row r="65" spans="1:16" s="141" customFormat="1">
      <c r="A65" s="76"/>
      <c r="B65" s="76"/>
      <c r="C65" s="71"/>
      <c r="D65" s="76"/>
      <c r="E65" s="76"/>
      <c r="F65" s="76"/>
      <c r="G65" s="76"/>
      <c r="H65" s="71"/>
      <c r="I65" s="76"/>
      <c r="J65" s="76"/>
      <c r="K65" s="76"/>
      <c r="L65" s="76"/>
      <c r="M65" s="71"/>
      <c r="N65" s="76"/>
      <c r="O65" s="76"/>
      <c r="P65" s="76"/>
    </row>
    <row r="66" spans="1:16" s="141" customFormat="1">
      <c r="A66" s="76"/>
      <c r="B66" s="76"/>
      <c r="C66" s="71"/>
      <c r="D66" s="76"/>
      <c r="E66" s="76"/>
      <c r="F66" s="76"/>
      <c r="G66" s="76"/>
      <c r="H66" s="71"/>
      <c r="I66" s="76"/>
      <c r="J66" s="76"/>
      <c r="K66" s="76"/>
      <c r="L66" s="76"/>
      <c r="M66" s="71"/>
      <c r="N66" s="76"/>
      <c r="O66" s="76"/>
      <c r="P66" s="76"/>
    </row>
    <row r="67" spans="1:16" s="141" customFormat="1">
      <c r="A67" s="76"/>
      <c r="B67" s="76"/>
      <c r="C67" s="71"/>
      <c r="D67" s="76"/>
      <c r="E67" s="76"/>
      <c r="F67" s="76"/>
      <c r="G67" s="76"/>
      <c r="H67" s="71"/>
      <c r="I67" s="76"/>
      <c r="J67" s="76"/>
      <c r="K67" s="76"/>
      <c r="L67" s="76"/>
      <c r="M67" s="71"/>
      <c r="N67" s="76"/>
      <c r="O67" s="76"/>
      <c r="P67" s="76"/>
    </row>
    <row r="68" spans="1:16" s="141" customFormat="1">
      <c r="A68" s="76"/>
      <c r="B68" s="76"/>
      <c r="C68" s="71"/>
      <c r="D68" s="76"/>
      <c r="E68" s="76"/>
      <c r="F68" s="76"/>
      <c r="G68" s="76"/>
      <c r="H68" s="71"/>
      <c r="I68" s="76"/>
      <c r="J68" s="76"/>
      <c r="K68" s="76"/>
      <c r="L68" s="76"/>
      <c r="M68" s="71"/>
      <c r="N68" s="76"/>
      <c r="O68" s="76"/>
      <c r="P68" s="76"/>
    </row>
    <row r="69" spans="1:16" s="141" customFormat="1">
      <c r="A69" s="76"/>
      <c r="B69" s="76"/>
      <c r="C69" s="71"/>
      <c r="D69" s="76"/>
      <c r="E69" s="76"/>
      <c r="F69" s="76"/>
      <c r="G69" s="76"/>
      <c r="H69" s="71"/>
      <c r="I69" s="76"/>
      <c r="J69" s="76"/>
      <c r="K69" s="76"/>
      <c r="L69" s="76"/>
      <c r="M69" s="71"/>
      <c r="N69" s="76"/>
      <c r="O69" s="76"/>
      <c r="P69" s="76"/>
    </row>
    <row r="70" spans="1:16" s="141" customFormat="1">
      <c r="A70" s="76"/>
      <c r="B70" s="76"/>
      <c r="C70" s="71"/>
      <c r="D70" s="76"/>
      <c r="E70" s="76"/>
      <c r="F70" s="76"/>
      <c r="G70" s="76"/>
      <c r="H70" s="71"/>
      <c r="I70" s="76"/>
      <c r="J70" s="76"/>
      <c r="K70" s="76"/>
      <c r="L70" s="76"/>
      <c r="M70" s="71"/>
      <c r="N70" s="76"/>
      <c r="O70" s="76"/>
      <c r="P70" s="76"/>
    </row>
    <row r="71" spans="1:16" s="141" customFormat="1">
      <c r="A71" s="76"/>
      <c r="B71" s="76"/>
      <c r="C71" s="71"/>
      <c r="D71" s="76"/>
      <c r="E71" s="76"/>
      <c r="F71" s="76"/>
      <c r="G71" s="76"/>
      <c r="H71" s="71"/>
      <c r="I71" s="76"/>
      <c r="J71" s="76"/>
      <c r="K71" s="76"/>
      <c r="L71" s="76"/>
      <c r="M71" s="71"/>
      <c r="N71" s="76"/>
      <c r="O71" s="76"/>
      <c r="P71" s="76"/>
    </row>
    <row r="72" spans="1:16" s="141" customFormat="1">
      <c r="A72" s="76"/>
      <c r="B72" s="76"/>
      <c r="C72" s="71"/>
      <c r="D72" s="76"/>
      <c r="E72" s="76"/>
      <c r="F72" s="76"/>
      <c r="G72" s="76"/>
      <c r="H72" s="71"/>
      <c r="I72" s="76"/>
      <c r="J72" s="76"/>
      <c r="K72" s="76"/>
      <c r="L72" s="76"/>
      <c r="M72" s="71"/>
      <c r="N72" s="76"/>
      <c r="O72" s="76"/>
      <c r="P72" s="76"/>
    </row>
    <row r="73" spans="1:16" s="141" customFormat="1">
      <c r="A73" s="76"/>
      <c r="B73" s="76"/>
      <c r="C73" s="71"/>
      <c r="D73" s="76"/>
      <c r="E73" s="76"/>
      <c r="F73" s="76"/>
      <c r="G73" s="76"/>
      <c r="H73" s="71"/>
      <c r="I73" s="76"/>
      <c r="J73" s="76"/>
      <c r="K73" s="76"/>
      <c r="L73" s="76"/>
      <c r="M73" s="71"/>
      <c r="N73" s="76"/>
      <c r="O73" s="76"/>
      <c r="P73" s="76"/>
    </row>
    <row r="74" spans="1:16" s="141" customFormat="1">
      <c r="A74" s="76"/>
      <c r="B74" s="76"/>
      <c r="C74" s="71"/>
      <c r="D74" s="76"/>
      <c r="E74" s="76"/>
      <c r="F74" s="76"/>
      <c r="G74" s="76"/>
      <c r="H74" s="71"/>
      <c r="I74" s="76"/>
      <c r="J74" s="76"/>
      <c r="K74" s="76"/>
      <c r="L74" s="76"/>
      <c r="M74" s="71"/>
      <c r="N74" s="76"/>
      <c r="O74" s="76"/>
      <c r="P74" s="76"/>
    </row>
    <row r="75" spans="1:16" s="141" customFormat="1">
      <c r="A75" s="76"/>
      <c r="B75" s="76"/>
      <c r="C75" s="71"/>
      <c r="D75" s="76"/>
      <c r="E75" s="76"/>
      <c r="F75" s="76"/>
      <c r="G75" s="76"/>
      <c r="H75" s="71"/>
      <c r="I75" s="76"/>
      <c r="J75" s="76"/>
      <c r="K75" s="76"/>
      <c r="L75" s="76"/>
      <c r="M75" s="71"/>
      <c r="N75" s="76"/>
      <c r="O75" s="76"/>
      <c r="P75" s="76"/>
    </row>
    <row r="76" spans="1:16" s="141" customFormat="1">
      <c r="A76" s="76"/>
      <c r="B76" s="76"/>
      <c r="C76" s="71"/>
      <c r="D76" s="76"/>
      <c r="E76" s="76"/>
      <c r="F76" s="76"/>
      <c r="G76" s="76"/>
      <c r="H76" s="71"/>
      <c r="I76" s="76"/>
      <c r="J76" s="76"/>
      <c r="K76" s="76"/>
      <c r="L76" s="76"/>
      <c r="M76" s="71"/>
      <c r="N76" s="76"/>
      <c r="O76" s="76"/>
      <c r="P76" s="76"/>
    </row>
    <row r="77" spans="1:16" s="141" customFormat="1">
      <c r="A77" s="76"/>
      <c r="B77" s="76"/>
      <c r="C77" s="71"/>
      <c r="D77" s="76"/>
      <c r="E77" s="76"/>
      <c r="F77" s="76"/>
      <c r="G77" s="76"/>
      <c r="H77" s="71"/>
      <c r="I77" s="76"/>
      <c r="J77" s="76"/>
      <c r="K77" s="76"/>
      <c r="L77" s="76"/>
      <c r="M77" s="71"/>
      <c r="N77" s="76"/>
      <c r="O77" s="76"/>
      <c r="P77" s="76"/>
    </row>
    <row r="78" spans="1:16" s="141" customFormat="1">
      <c r="A78" s="76"/>
      <c r="B78" s="76"/>
      <c r="C78" s="71"/>
      <c r="D78" s="76"/>
      <c r="E78" s="76"/>
      <c r="F78" s="76"/>
      <c r="G78" s="76"/>
      <c r="H78" s="71"/>
      <c r="I78" s="76"/>
      <c r="J78" s="76"/>
      <c r="K78" s="76"/>
      <c r="L78" s="76"/>
      <c r="M78" s="71"/>
      <c r="N78" s="76"/>
      <c r="O78" s="76"/>
      <c r="P78" s="76"/>
    </row>
    <row r="79" spans="1:16" s="141" customFormat="1">
      <c r="A79" s="76"/>
      <c r="B79" s="76"/>
      <c r="C79" s="71"/>
      <c r="D79" s="76"/>
      <c r="E79" s="76"/>
      <c r="F79" s="76"/>
      <c r="G79" s="76"/>
      <c r="H79" s="71"/>
      <c r="I79" s="76"/>
      <c r="J79" s="76"/>
      <c r="K79" s="76"/>
      <c r="L79" s="76"/>
      <c r="M79" s="71"/>
      <c r="N79" s="76"/>
      <c r="O79" s="76"/>
      <c r="P79" s="76"/>
    </row>
    <row r="80" spans="1:16" s="141" customFormat="1">
      <c r="A80" s="76"/>
      <c r="B80" s="76"/>
      <c r="C80" s="71"/>
      <c r="D80" s="76"/>
      <c r="E80" s="76"/>
      <c r="F80" s="76"/>
      <c r="G80" s="76"/>
      <c r="H80" s="71"/>
      <c r="I80" s="76"/>
      <c r="J80" s="76"/>
      <c r="K80" s="76"/>
      <c r="L80" s="76"/>
      <c r="M80" s="71"/>
      <c r="N80" s="76"/>
      <c r="O80" s="76"/>
      <c r="P80" s="76"/>
    </row>
    <row r="81" spans="1:16" s="141" customFormat="1">
      <c r="A81" s="76"/>
      <c r="B81" s="76"/>
      <c r="C81" s="71"/>
      <c r="D81" s="76"/>
      <c r="E81" s="76"/>
      <c r="F81" s="76"/>
      <c r="G81" s="76"/>
      <c r="H81" s="71"/>
      <c r="I81" s="76"/>
      <c r="J81" s="76"/>
      <c r="K81" s="76"/>
      <c r="L81" s="76"/>
      <c r="M81" s="71"/>
      <c r="N81" s="76"/>
      <c r="O81" s="76"/>
      <c r="P81" s="76"/>
    </row>
    <row r="82" spans="1:16" s="141" customFormat="1">
      <c r="A82" s="76"/>
      <c r="B82" s="76"/>
      <c r="C82" s="71"/>
      <c r="D82" s="76"/>
      <c r="E82" s="76"/>
      <c r="F82" s="76"/>
      <c r="G82" s="76"/>
      <c r="H82" s="71"/>
      <c r="I82" s="76"/>
      <c r="J82" s="76"/>
      <c r="K82" s="76"/>
      <c r="L82" s="76"/>
      <c r="M82" s="71"/>
      <c r="N82" s="76"/>
      <c r="O82" s="76"/>
      <c r="P82" s="76"/>
    </row>
    <row r="83" spans="1:16" s="141" customFormat="1">
      <c r="A83" s="76"/>
      <c r="B83" s="76"/>
      <c r="C83" s="71"/>
      <c r="D83" s="76"/>
      <c r="E83" s="76"/>
      <c r="F83" s="76"/>
      <c r="G83" s="76"/>
      <c r="H83" s="71"/>
      <c r="I83" s="76"/>
      <c r="J83" s="76"/>
      <c r="K83" s="76"/>
      <c r="L83" s="76"/>
      <c r="M83" s="71"/>
      <c r="N83" s="76"/>
      <c r="O83" s="76"/>
      <c r="P83" s="76"/>
    </row>
    <row r="84" spans="1:16" s="141" customFormat="1">
      <c r="A84" s="76"/>
      <c r="B84" s="76"/>
      <c r="C84" s="71"/>
      <c r="D84" s="76"/>
      <c r="E84" s="76"/>
      <c r="F84" s="76"/>
      <c r="G84" s="76"/>
      <c r="H84" s="71"/>
      <c r="I84" s="76"/>
      <c r="J84" s="76"/>
      <c r="K84" s="76"/>
      <c r="L84" s="76"/>
      <c r="M84" s="71"/>
      <c r="N84" s="76"/>
      <c r="O84" s="76"/>
      <c r="P84" s="76"/>
    </row>
    <row r="85" spans="1:16" s="141" customFormat="1">
      <c r="A85" s="76"/>
      <c r="B85" s="76"/>
      <c r="C85" s="71"/>
      <c r="D85" s="76"/>
      <c r="E85" s="76"/>
      <c r="F85" s="76"/>
      <c r="G85" s="76"/>
      <c r="H85" s="71"/>
      <c r="I85" s="76"/>
      <c r="J85" s="76"/>
      <c r="K85" s="76"/>
      <c r="L85" s="76"/>
      <c r="M85" s="71"/>
      <c r="N85" s="76"/>
      <c r="O85" s="76"/>
      <c r="P85" s="76"/>
    </row>
    <row r="86" spans="1:16" s="141" customFormat="1">
      <c r="A86" s="76"/>
      <c r="B86" s="76"/>
      <c r="C86" s="71"/>
      <c r="D86" s="76"/>
      <c r="E86" s="76"/>
      <c r="F86" s="76"/>
      <c r="G86" s="76"/>
      <c r="H86" s="71"/>
      <c r="I86" s="76"/>
      <c r="J86" s="76"/>
      <c r="K86" s="76"/>
      <c r="L86" s="76"/>
      <c r="M86" s="71"/>
      <c r="N86" s="76"/>
      <c r="O86" s="76"/>
      <c r="P86" s="76"/>
    </row>
    <row r="87" spans="1:16" s="141" customFormat="1">
      <c r="A87" s="76"/>
      <c r="B87" s="76"/>
      <c r="C87" s="71"/>
      <c r="D87" s="76"/>
      <c r="E87" s="76"/>
      <c r="F87" s="76"/>
      <c r="G87" s="76"/>
      <c r="H87" s="71"/>
      <c r="I87" s="76"/>
      <c r="J87" s="76"/>
      <c r="K87" s="76"/>
      <c r="L87" s="76"/>
      <c r="M87" s="71"/>
      <c r="N87" s="76"/>
      <c r="O87" s="76"/>
      <c r="P87" s="76"/>
    </row>
  </sheetData>
  <mergeCells count="1">
    <mergeCell ref="A1:P1"/>
  </mergeCells>
  <phoneticPr fontId="22" type="noConversion"/>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7"/>
  <sheetViews>
    <sheetView showGridLines="0" zoomScale="85" workbookViewId="0">
      <selection sqref="A1:IV65536"/>
    </sheetView>
  </sheetViews>
  <sheetFormatPr defaultColWidth="9" defaultRowHeight="16.2"/>
  <cols>
    <col min="1" max="1" width="2.59765625" style="76" customWidth="1"/>
    <col min="2" max="2" width="7.8984375" style="8" customWidth="1"/>
    <col min="3" max="3" width="19.8984375" style="73" customWidth="1"/>
    <col min="4" max="4" width="4.69921875" style="76" customWidth="1"/>
    <col min="5" max="5" width="6.09765625" style="76" customWidth="1"/>
    <col min="6" max="6" width="5.59765625" style="76" customWidth="1"/>
    <col min="7" max="7" width="7.8984375" style="76" customWidth="1"/>
    <col min="8" max="8" width="19.8984375" style="71" customWidth="1"/>
    <col min="9" max="9" width="4.69921875" style="76" customWidth="1"/>
    <col min="10" max="10" width="7.8984375" style="76" customWidth="1"/>
    <col min="11" max="11" width="5.59765625" style="76" customWidth="1"/>
    <col min="12" max="12" width="7.8984375" style="76" customWidth="1"/>
    <col min="13" max="13" width="19.8984375" style="71" customWidth="1"/>
    <col min="14" max="14" width="4.69921875" style="76" customWidth="1"/>
    <col min="15" max="15" width="7.8984375" style="76" customWidth="1"/>
    <col min="16" max="16" width="5.59765625" style="76" customWidth="1"/>
    <col min="17" max="16384" width="9" style="76"/>
  </cols>
  <sheetData>
    <row r="1" spans="1:19" s="154" customFormat="1" ht="24.6">
      <c r="A1" s="474" t="s">
        <v>391</v>
      </c>
      <c r="B1" s="474"/>
      <c r="C1" s="474"/>
      <c r="D1" s="474"/>
      <c r="E1" s="474"/>
      <c r="F1" s="474"/>
      <c r="G1" s="474"/>
      <c r="H1" s="474"/>
      <c r="I1" s="474"/>
      <c r="J1" s="474"/>
      <c r="K1" s="474"/>
      <c r="L1" s="474"/>
      <c r="M1" s="474"/>
      <c r="N1" s="474"/>
      <c r="O1" s="474"/>
      <c r="P1" s="474"/>
    </row>
    <row r="2" spans="1:19" s="154" customFormat="1" ht="10.5" customHeight="1">
      <c r="A2" s="139"/>
      <c r="B2" s="157"/>
      <c r="C2" s="146"/>
      <c r="D2" s="157"/>
      <c r="E2" s="157"/>
      <c r="F2" s="157"/>
      <c r="G2" s="157"/>
      <c r="H2" s="146"/>
      <c r="I2" s="157"/>
      <c r="J2" s="157"/>
      <c r="K2" s="157"/>
      <c r="L2" s="157"/>
      <c r="M2" s="146"/>
      <c r="N2" s="157"/>
      <c r="O2" s="157"/>
      <c r="P2" s="157"/>
    </row>
    <row r="3" spans="1:19" s="154" customFormat="1">
      <c r="A3" s="146" t="s">
        <v>115</v>
      </c>
      <c r="B3" s="158"/>
      <c r="C3" s="148"/>
      <c r="D3" s="157"/>
      <c r="E3" s="157"/>
      <c r="F3" s="157"/>
      <c r="G3" s="157"/>
      <c r="H3" s="146"/>
      <c r="I3" s="157"/>
      <c r="J3" s="157"/>
      <c r="K3" s="157"/>
      <c r="L3" s="157"/>
      <c r="M3" s="146"/>
      <c r="N3" s="157"/>
      <c r="O3" s="157"/>
      <c r="P3" s="158"/>
    </row>
    <row r="4" spans="1:19" ht="10.5" customHeight="1"/>
    <row r="5" spans="1:19" s="71" customFormat="1">
      <c r="A5" s="10" t="s">
        <v>0</v>
      </c>
      <c r="B5" s="78"/>
      <c r="C5" s="79" t="s">
        <v>1</v>
      </c>
      <c r="D5" s="78"/>
      <c r="E5" s="80"/>
      <c r="F5" s="81"/>
      <c r="G5" s="82"/>
      <c r="H5" s="79" t="s">
        <v>2</v>
      </c>
      <c r="I5" s="82"/>
      <c r="J5" s="83"/>
      <c r="K5" s="84"/>
      <c r="L5" s="85"/>
      <c r="M5" s="79" t="s">
        <v>3</v>
      </c>
      <c r="N5" s="82"/>
      <c r="O5" s="83"/>
      <c r="P5" s="86"/>
    </row>
    <row r="6" spans="1:19" s="71" customFormat="1">
      <c r="A6" s="87"/>
      <c r="B6" s="88" t="s">
        <v>4</v>
      </c>
      <c r="C6" s="89"/>
      <c r="D6" s="10" t="s">
        <v>5</v>
      </c>
      <c r="E6" s="90" t="s">
        <v>6</v>
      </c>
      <c r="F6" s="10" t="s">
        <v>5</v>
      </c>
      <c r="G6" s="88" t="s">
        <v>4</v>
      </c>
      <c r="H6" s="89"/>
      <c r="I6" s="10" t="s">
        <v>5</v>
      </c>
      <c r="J6" s="10" t="s">
        <v>6</v>
      </c>
      <c r="K6" s="10" t="s">
        <v>5</v>
      </c>
      <c r="L6" s="88" t="s">
        <v>4</v>
      </c>
      <c r="M6" s="91"/>
      <c r="N6" s="10" t="s">
        <v>5</v>
      </c>
      <c r="O6" s="10" t="s">
        <v>6</v>
      </c>
      <c r="P6" s="18" t="s">
        <v>5</v>
      </c>
    </row>
    <row r="7" spans="1:19" s="71" customFormat="1">
      <c r="A7" s="87"/>
      <c r="B7" s="92" t="s">
        <v>7</v>
      </c>
      <c r="C7" s="93" t="s">
        <v>8</v>
      </c>
      <c r="D7" s="94"/>
      <c r="E7" s="95" t="s">
        <v>9</v>
      </c>
      <c r="F7" s="94" t="s">
        <v>10</v>
      </c>
      <c r="G7" s="92" t="s">
        <v>7</v>
      </c>
      <c r="H7" s="93" t="s">
        <v>8</v>
      </c>
      <c r="I7" s="94"/>
      <c r="J7" s="94" t="s">
        <v>11</v>
      </c>
      <c r="K7" s="94" t="s">
        <v>10</v>
      </c>
      <c r="L7" s="92" t="s">
        <v>7</v>
      </c>
      <c r="M7" s="96" t="s">
        <v>8</v>
      </c>
      <c r="N7" s="94"/>
      <c r="O7" s="94" t="s">
        <v>12</v>
      </c>
      <c r="P7" s="97" t="s">
        <v>10</v>
      </c>
    </row>
    <row r="8" spans="1:19" s="71" customFormat="1">
      <c r="A8" s="98" t="s">
        <v>13</v>
      </c>
      <c r="B8" s="99" t="s">
        <v>14</v>
      </c>
      <c r="C8" s="100"/>
      <c r="D8" s="98" t="s">
        <v>15</v>
      </c>
      <c r="E8" s="101" t="s">
        <v>16</v>
      </c>
      <c r="F8" s="98" t="s">
        <v>17</v>
      </c>
      <c r="G8" s="99" t="s">
        <v>14</v>
      </c>
      <c r="H8" s="100"/>
      <c r="I8" s="98" t="s">
        <v>15</v>
      </c>
      <c r="J8" s="98" t="s">
        <v>16</v>
      </c>
      <c r="K8" s="98" t="s">
        <v>17</v>
      </c>
      <c r="L8" s="99" t="s">
        <v>14</v>
      </c>
      <c r="M8" s="102"/>
      <c r="N8" s="98" t="s">
        <v>15</v>
      </c>
      <c r="O8" s="98" t="s">
        <v>16</v>
      </c>
      <c r="P8" s="103" t="s">
        <v>17</v>
      </c>
    </row>
    <row r="9" spans="1:19" ht="3.9" customHeight="1">
      <c r="A9" s="104"/>
      <c r="B9" s="105"/>
      <c r="C9" s="110"/>
      <c r="D9" s="107"/>
      <c r="E9" s="107"/>
      <c r="F9" s="104"/>
      <c r="G9" s="108"/>
      <c r="H9" s="149"/>
      <c r="I9" s="107"/>
      <c r="J9" s="107"/>
      <c r="K9" s="104"/>
      <c r="L9" s="108"/>
      <c r="M9" s="149"/>
      <c r="N9" s="107"/>
      <c r="O9" s="107"/>
      <c r="P9" s="27"/>
    </row>
    <row r="10" spans="1:19" s="1" customFormat="1" ht="19.5" customHeight="1">
      <c r="A10" s="20" t="s">
        <v>18</v>
      </c>
      <c r="B10" s="152" t="s">
        <v>18</v>
      </c>
      <c r="C10" s="110" t="s">
        <v>19</v>
      </c>
      <c r="D10" s="111">
        <v>1882</v>
      </c>
      <c r="E10" s="159">
        <v>55.158863094353599</v>
      </c>
      <c r="F10" s="160">
        <f>D10/$D$10*100</f>
        <v>100</v>
      </c>
      <c r="G10" s="114"/>
      <c r="H10" s="110" t="s">
        <v>19</v>
      </c>
      <c r="I10" s="111">
        <v>1338</v>
      </c>
      <c r="J10" s="159">
        <v>75.972913214857982</v>
      </c>
      <c r="K10" s="160">
        <f>I10/$I$10*100</f>
        <v>100</v>
      </c>
      <c r="L10" s="105" t="s">
        <v>18</v>
      </c>
      <c r="M10" s="110" t="s">
        <v>19</v>
      </c>
      <c r="N10" s="111">
        <v>544</v>
      </c>
      <c r="O10" s="159">
        <v>32.953539749298677</v>
      </c>
      <c r="P10" s="161">
        <f>N10/$N$10*100</f>
        <v>100</v>
      </c>
    </row>
    <row r="11" spans="1:19" ht="6" customHeight="1">
      <c r="A11" s="20"/>
      <c r="B11" s="116"/>
      <c r="C11" s="110"/>
      <c r="D11" s="111"/>
      <c r="E11" s="159"/>
      <c r="F11" s="160"/>
      <c r="G11" s="117"/>
      <c r="H11" s="118"/>
      <c r="I11" s="111"/>
      <c r="J11" s="159"/>
      <c r="K11" s="160"/>
      <c r="L11" s="116"/>
      <c r="M11" s="110"/>
      <c r="N11" s="111"/>
      <c r="O11" s="159"/>
      <c r="P11" s="161"/>
    </row>
    <row r="12" spans="1:19" s="8" customFormat="1" ht="19.5" customHeight="1">
      <c r="A12" s="20">
        <v>1</v>
      </c>
      <c r="B12" s="166" t="s">
        <v>122</v>
      </c>
      <c r="C12" s="110" t="s">
        <v>105</v>
      </c>
      <c r="D12" s="111">
        <v>1000</v>
      </c>
      <c r="E12" s="159">
        <v>29.308641389135815</v>
      </c>
      <c r="F12" s="160">
        <f t="shared" ref="F12:F22" si="0">D12/$D$10*100</f>
        <v>53.13496280552603</v>
      </c>
      <c r="G12" s="166" t="s">
        <v>122</v>
      </c>
      <c r="H12" s="110" t="s">
        <v>105</v>
      </c>
      <c r="I12" s="111">
        <v>777</v>
      </c>
      <c r="J12" s="159">
        <v>44.118799378135016</v>
      </c>
      <c r="K12" s="160">
        <f t="shared" ref="K12:K22" si="1">I12/$I$10*100</f>
        <v>58.071748878923771</v>
      </c>
      <c r="L12" s="166" t="s">
        <v>122</v>
      </c>
      <c r="M12" s="110" t="s">
        <v>105</v>
      </c>
      <c r="N12" s="111">
        <v>223</v>
      </c>
      <c r="O12" s="159">
        <v>13.508528242819128</v>
      </c>
      <c r="P12" s="161">
        <f t="shared" ref="P12:P22" si="2">N12/$N$10*100</f>
        <v>40.992647058823529</v>
      </c>
    </row>
    <row r="13" spans="1:19" s="8" customFormat="1" ht="19.5" customHeight="1">
      <c r="A13" s="20">
        <v>2</v>
      </c>
      <c r="B13" s="166" t="s">
        <v>24</v>
      </c>
      <c r="C13" s="110" t="s">
        <v>106</v>
      </c>
      <c r="D13" s="111">
        <v>237</v>
      </c>
      <c r="E13" s="159">
        <v>6.9461480092251877</v>
      </c>
      <c r="F13" s="160">
        <f t="shared" si="0"/>
        <v>12.592986184909671</v>
      </c>
      <c r="G13" s="166" t="s">
        <v>24</v>
      </c>
      <c r="H13" s="110" t="s">
        <v>106</v>
      </c>
      <c r="I13" s="111">
        <v>162</v>
      </c>
      <c r="J13" s="159">
        <v>9.1985141560590371</v>
      </c>
      <c r="K13" s="160">
        <f t="shared" si="1"/>
        <v>12.107623318385651</v>
      </c>
      <c r="L13" s="166" t="s">
        <v>24</v>
      </c>
      <c r="M13" s="110" t="s">
        <v>106</v>
      </c>
      <c r="N13" s="111">
        <v>75</v>
      </c>
      <c r="O13" s="159">
        <v>4.5432269874952222</v>
      </c>
      <c r="P13" s="161">
        <f t="shared" si="2"/>
        <v>13.786764705882353</v>
      </c>
    </row>
    <row r="14" spans="1:19" s="8" customFormat="1" ht="19.5" customHeight="1">
      <c r="A14" s="20">
        <v>3</v>
      </c>
      <c r="B14" s="166" t="s">
        <v>123</v>
      </c>
      <c r="C14" s="110" t="s">
        <v>107</v>
      </c>
      <c r="D14" s="111">
        <v>159</v>
      </c>
      <c r="E14" s="159">
        <v>4.6600739808725944</v>
      </c>
      <c r="F14" s="160">
        <f t="shared" si="0"/>
        <v>8.448459086078639</v>
      </c>
      <c r="G14" s="166" t="s">
        <v>123</v>
      </c>
      <c r="H14" s="110" t="s">
        <v>107</v>
      </c>
      <c r="I14" s="111">
        <v>95</v>
      </c>
      <c r="J14" s="159">
        <v>5.3941904001580783</v>
      </c>
      <c r="K14" s="160">
        <f t="shared" si="1"/>
        <v>7.1001494768310911</v>
      </c>
      <c r="L14" s="166" t="s">
        <v>123</v>
      </c>
      <c r="M14" s="110" t="s">
        <v>107</v>
      </c>
      <c r="N14" s="111">
        <v>64</v>
      </c>
      <c r="O14" s="159">
        <v>3.8768870293292563</v>
      </c>
      <c r="P14" s="161">
        <f t="shared" si="2"/>
        <v>11.76470588235294</v>
      </c>
    </row>
    <row r="15" spans="1:19" s="8" customFormat="1" ht="19.5" customHeight="1">
      <c r="A15" s="20">
        <v>4</v>
      </c>
      <c r="B15" s="166" t="s">
        <v>26</v>
      </c>
      <c r="C15" s="110" t="s">
        <v>108</v>
      </c>
      <c r="D15" s="111">
        <v>46</v>
      </c>
      <c r="E15" s="159">
        <v>1.3481975039002474</v>
      </c>
      <c r="F15" s="160">
        <f t="shared" si="0"/>
        <v>2.4442082890541976</v>
      </c>
      <c r="G15" s="166" t="s">
        <v>26</v>
      </c>
      <c r="H15" s="110" t="s">
        <v>108</v>
      </c>
      <c r="I15" s="111">
        <v>29</v>
      </c>
      <c r="J15" s="159">
        <v>1.6466475958377291</v>
      </c>
      <c r="K15" s="160">
        <f t="shared" si="1"/>
        <v>2.1674140508221229</v>
      </c>
      <c r="L15" s="166" t="s">
        <v>26</v>
      </c>
      <c r="M15" s="110" t="s">
        <v>108</v>
      </c>
      <c r="N15" s="111">
        <v>17</v>
      </c>
      <c r="O15" s="159">
        <v>1.0297981171655837</v>
      </c>
      <c r="P15" s="161">
        <f t="shared" si="2"/>
        <v>3.125</v>
      </c>
      <c r="R15" s="141"/>
      <c r="S15" s="141"/>
    </row>
    <row r="16" spans="1:19" s="8" customFormat="1" ht="19.5" customHeight="1">
      <c r="A16" s="20">
        <v>5</v>
      </c>
      <c r="B16" s="166" t="s">
        <v>28</v>
      </c>
      <c r="C16" s="110" t="s">
        <v>109</v>
      </c>
      <c r="D16" s="111">
        <v>30</v>
      </c>
      <c r="E16" s="159">
        <v>0.87925924167407443</v>
      </c>
      <c r="F16" s="160">
        <f t="shared" si="0"/>
        <v>1.5940488841657812</v>
      </c>
      <c r="G16" s="166" t="s">
        <v>28</v>
      </c>
      <c r="H16" s="110" t="s">
        <v>109</v>
      </c>
      <c r="I16" s="111">
        <v>26</v>
      </c>
      <c r="J16" s="159">
        <v>1.4763047410958949</v>
      </c>
      <c r="K16" s="160">
        <f t="shared" si="1"/>
        <v>1.9431988041853512</v>
      </c>
      <c r="L16" s="166" t="s">
        <v>30</v>
      </c>
      <c r="M16" s="110" t="s">
        <v>110</v>
      </c>
      <c r="N16" s="111">
        <v>13</v>
      </c>
      <c r="O16" s="159">
        <v>0.78749267783250509</v>
      </c>
      <c r="P16" s="161">
        <f t="shared" si="2"/>
        <v>2.3897058823529411</v>
      </c>
    </row>
    <row r="17" spans="1:18" s="8" customFormat="1" ht="19.5" customHeight="1">
      <c r="A17" s="20">
        <v>6</v>
      </c>
      <c r="B17" s="166" t="s">
        <v>30</v>
      </c>
      <c r="C17" s="110" t="s">
        <v>110</v>
      </c>
      <c r="D17" s="111">
        <v>25</v>
      </c>
      <c r="E17" s="159">
        <v>0.7327160347283953</v>
      </c>
      <c r="F17" s="160">
        <f t="shared" si="0"/>
        <v>1.3283740701381508</v>
      </c>
      <c r="G17" s="166" t="s">
        <v>30</v>
      </c>
      <c r="H17" s="110" t="s">
        <v>110</v>
      </c>
      <c r="I17" s="111">
        <v>12</v>
      </c>
      <c r="J17" s="159">
        <v>0.68137141896733622</v>
      </c>
      <c r="K17" s="160">
        <f t="shared" si="1"/>
        <v>0.89686098654708524</v>
      </c>
      <c r="L17" s="166" t="s">
        <v>34</v>
      </c>
      <c r="M17" s="110" t="s">
        <v>111</v>
      </c>
      <c r="N17" s="111">
        <v>11</v>
      </c>
      <c r="O17" s="159">
        <v>0.66633995816596592</v>
      </c>
      <c r="P17" s="161">
        <f t="shared" si="2"/>
        <v>2.0220588235294117</v>
      </c>
    </row>
    <row r="18" spans="1:18" s="8" customFormat="1" ht="19.5" customHeight="1">
      <c r="A18" s="20">
        <v>7</v>
      </c>
      <c r="B18" s="166" t="s">
        <v>32</v>
      </c>
      <c r="C18" s="110" t="s">
        <v>112</v>
      </c>
      <c r="D18" s="111">
        <v>19</v>
      </c>
      <c r="E18" s="159">
        <v>0.55686418639358048</v>
      </c>
      <c r="F18" s="160">
        <f t="shared" si="0"/>
        <v>1.0095642933049946</v>
      </c>
      <c r="G18" s="166" t="s">
        <v>32</v>
      </c>
      <c r="H18" s="110" t="s">
        <v>112</v>
      </c>
      <c r="I18" s="111">
        <v>11</v>
      </c>
      <c r="J18" s="159">
        <v>0.62459046738672486</v>
      </c>
      <c r="K18" s="160">
        <f t="shared" si="1"/>
        <v>0.82212257100149477</v>
      </c>
      <c r="L18" s="166" t="s">
        <v>32</v>
      </c>
      <c r="M18" s="110" t="s">
        <v>112</v>
      </c>
      <c r="N18" s="111">
        <v>8</v>
      </c>
      <c r="O18" s="159">
        <v>0.48461087866615704</v>
      </c>
      <c r="P18" s="161">
        <f t="shared" si="2"/>
        <v>1.4705882352941175</v>
      </c>
    </row>
    <row r="19" spans="1:18" s="8" customFormat="1" ht="19.5" customHeight="1">
      <c r="A19" s="20">
        <v>8</v>
      </c>
      <c r="B19" s="166" t="s">
        <v>34</v>
      </c>
      <c r="C19" s="110" t="s">
        <v>111</v>
      </c>
      <c r="D19" s="111">
        <v>18</v>
      </c>
      <c r="E19" s="159">
        <v>0.52755554500444468</v>
      </c>
      <c r="F19" s="160">
        <f t="shared" si="0"/>
        <v>0.95642933049946877</v>
      </c>
      <c r="G19" s="166" t="s">
        <v>39</v>
      </c>
      <c r="H19" s="110" t="s">
        <v>95</v>
      </c>
      <c r="I19" s="111">
        <v>8</v>
      </c>
      <c r="J19" s="159">
        <v>0.45424761264489083</v>
      </c>
      <c r="K19" s="160">
        <f t="shared" si="1"/>
        <v>0.59790732436472349</v>
      </c>
      <c r="L19" s="166" t="s">
        <v>44</v>
      </c>
      <c r="M19" s="110" t="s">
        <v>113</v>
      </c>
      <c r="N19" s="111">
        <v>6</v>
      </c>
      <c r="O19" s="159">
        <v>0.36345815899961775</v>
      </c>
      <c r="P19" s="161">
        <f t="shared" si="2"/>
        <v>1.1029411764705883</v>
      </c>
    </row>
    <row r="20" spans="1:18" s="8" customFormat="1" ht="19.5" customHeight="1">
      <c r="A20" s="20">
        <v>9</v>
      </c>
      <c r="B20" s="166" t="s">
        <v>44</v>
      </c>
      <c r="C20" s="110" t="s">
        <v>113</v>
      </c>
      <c r="D20" s="111">
        <v>11</v>
      </c>
      <c r="E20" s="159">
        <v>0.32239505528049395</v>
      </c>
      <c r="F20" s="160">
        <f t="shared" si="0"/>
        <v>0.58448459086078641</v>
      </c>
      <c r="G20" s="166" t="s">
        <v>34</v>
      </c>
      <c r="H20" s="110" t="s">
        <v>111</v>
      </c>
      <c r="I20" s="111">
        <v>7</v>
      </c>
      <c r="J20" s="159">
        <v>0.39746666106427947</v>
      </c>
      <c r="K20" s="160">
        <f t="shared" si="1"/>
        <v>0.52316890881913303</v>
      </c>
      <c r="L20" s="166" t="s">
        <v>28</v>
      </c>
      <c r="M20" s="110" t="s">
        <v>109</v>
      </c>
      <c r="N20" s="111">
        <v>4</v>
      </c>
      <c r="O20" s="159">
        <v>0.24230543933307852</v>
      </c>
      <c r="P20" s="161">
        <f t="shared" si="2"/>
        <v>0.73529411764705876</v>
      </c>
      <c r="Q20" s="141"/>
      <c r="R20" s="141"/>
    </row>
    <row r="21" spans="1:18" s="8" customFormat="1" ht="19.5" customHeight="1">
      <c r="A21" s="20">
        <v>10</v>
      </c>
      <c r="B21" s="166" t="s">
        <v>39</v>
      </c>
      <c r="C21" s="110" t="s">
        <v>95</v>
      </c>
      <c r="D21" s="111">
        <v>11</v>
      </c>
      <c r="E21" s="159">
        <v>0.32239505528049395</v>
      </c>
      <c r="F21" s="160">
        <f t="shared" si="0"/>
        <v>0.58448459086078641</v>
      </c>
      <c r="G21" s="166" t="s">
        <v>36</v>
      </c>
      <c r="H21" s="110" t="s">
        <v>96</v>
      </c>
      <c r="I21" s="111">
        <v>7</v>
      </c>
      <c r="J21" s="159">
        <v>0.39746666106427947</v>
      </c>
      <c r="K21" s="160">
        <f t="shared" si="1"/>
        <v>0.52316890881913303</v>
      </c>
      <c r="L21" s="166" t="s">
        <v>42</v>
      </c>
      <c r="M21" s="110" t="s">
        <v>114</v>
      </c>
      <c r="N21" s="111">
        <v>4</v>
      </c>
      <c r="O21" s="159">
        <v>0.24230543933307852</v>
      </c>
      <c r="P21" s="161">
        <f t="shared" si="2"/>
        <v>0.73529411764705876</v>
      </c>
    </row>
    <row r="22" spans="1:18" s="8" customFormat="1" ht="19.5" customHeight="1">
      <c r="A22" s="20"/>
      <c r="B22" s="167"/>
      <c r="C22" s="110" t="s">
        <v>41</v>
      </c>
      <c r="D22" s="111">
        <f>D10-SUM(D12:D21)</f>
        <v>326</v>
      </c>
      <c r="E22" s="159">
        <v>9.5546170928582761</v>
      </c>
      <c r="F22" s="160">
        <f t="shared" si="0"/>
        <v>17.32199787460149</v>
      </c>
      <c r="G22" s="167"/>
      <c r="H22" s="110" t="s">
        <v>41</v>
      </c>
      <c r="I22" s="111">
        <f>I10-SUM(I12:I21)</f>
        <v>204</v>
      </c>
      <c r="J22" s="159">
        <v>11.583314122444715</v>
      </c>
      <c r="K22" s="160">
        <f t="shared" si="1"/>
        <v>15.246636771300448</v>
      </c>
      <c r="L22" s="167"/>
      <c r="M22" s="110" t="s">
        <v>41</v>
      </c>
      <c r="N22" s="111">
        <f>N10-SUM(N12:N21)</f>
        <v>119</v>
      </c>
      <c r="O22" s="159">
        <v>7.2085868201590859</v>
      </c>
      <c r="P22" s="161">
        <f t="shared" si="2"/>
        <v>21.875</v>
      </c>
    </row>
    <row r="23" spans="1:18" s="8" customFormat="1" ht="5.0999999999999996" customHeight="1">
      <c r="A23" s="20"/>
      <c r="B23" s="167"/>
      <c r="C23" s="110"/>
      <c r="D23" s="111"/>
      <c r="E23" s="159"/>
      <c r="F23" s="160"/>
      <c r="G23" s="167"/>
      <c r="H23" s="118"/>
      <c r="I23" s="111"/>
      <c r="J23" s="159"/>
      <c r="K23" s="160"/>
      <c r="L23" s="167"/>
      <c r="M23" s="118"/>
      <c r="N23" s="111"/>
      <c r="O23" s="159"/>
      <c r="P23" s="161"/>
    </row>
    <row r="24" spans="1:18" s="8" customFormat="1" ht="5.0999999999999996" customHeight="1">
      <c r="A24" s="121"/>
      <c r="B24" s="168"/>
      <c r="C24" s="123"/>
      <c r="D24" s="124"/>
      <c r="E24" s="162"/>
      <c r="F24" s="163"/>
      <c r="G24" s="168"/>
      <c r="H24" s="128"/>
      <c r="I24" s="124"/>
      <c r="J24" s="162"/>
      <c r="K24" s="163"/>
      <c r="L24" s="168"/>
      <c r="M24" s="128"/>
      <c r="N24" s="124"/>
      <c r="O24" s="162"/>
      <c r="P24" s="162"/>
    </row>
    <row r="25" spans="1:18" s="8" customFormat="1" ht="19.5" customHeight="1">
      <c r="A25" s="20">
        <v>11</v>
      </c>
      <c r="B25" s="166" t="s">
        <v>42</v>
      </c>
      <c r="C25" s="110" t="s">
        <v>114</v>
      </c>
      <c r="D25" s="111">
        <v>10</v>
      </c>
      <c r="E25" s="159">
        <v>0.29308641389135814</v>
      </c>
      <c r="F25" s="160">
        <f>D25/$D$10*100</f>
        <v>0.53134962805526043</v>
      </c>
      <c r="G25" s="166" t="s">
        <v>42</v>
      </c>
      <c r="H25" s="110" t="s">
        <v>114</v>
      </c>
      <c r="I25" s="111">
        <v>6</v>
      </c>
      <c r="J25" s="159">
        <v>0.34068570948366811</v>
      </c>
      <c r="K25" s="160">
        <f>I25/$I$10*100</f>
        <v>0.44843049327354262</v>
      </c>
      <c r="L25" s="166" t="s">
        <v>39</v>
      </c>
      <c r="M25" s="110" t="s">
        <v>95</v>
      </c>
      <c r="N25" s="111">
        <v>3</v>
      </c>
      <c r="O25" s="159">
        <v>0.18172907949980888</v>
      </c>
      <c r="P25" s="161">
        <f>N25/$N$10*100</f>
        <v>0.55147058823529416</v>
      </c>
      <c r="Q25" s="141"/>
      <c r="R25" s="141"/>
    </row>
    <row r="26" spans="1:18" s="8" customFormat="1" ht="19.5" customHeight="1">
      <c r="A26" s="20">
        <v>12</v>
      </c>
      <c r="B26" s="166" t="s">
        <v>37</v>
      </c>
      <c r="C26" s="110" t="s">
        <v>94</v>
      </c>
      <c r="D26" s="111">
        <v>8</v>
      </c>
      <c r="E26" s="159">
        <v>0.23446913111308651</v>
      </c>
      <c r="F26" s="160">
        <f>D26/$D$10*100</f>
        <v>0.42507970244420828</v>
      </c>
      <c r="G26" s="166" t="s">
        <v>37</v>
      </c>
      <c r="H26" s="110" t="s">
        <v>94</v>
      </c>
      <c r="I26" s="111">
        <v>6</v>
      </c>
      <c r="J26" s="159">
        <v>0.34068570948366811</v>
      </c>
      <c r="K26" s="160">
        <f>I26/$I$10*100</f>
        <v>0.44843049327354262</v>
      </c>
      <c r="L26" s="166" t="s">
        <v>37</v>
      </c>
      <c r="M26" s="110" t="s">
        <v>94</v>
      </c>
      <c r="N26" s="111">
        <v>2</v>
      </c>
      <c r="O26" s="159">
        <v>0.12115271966653926</v>
      </c>
      <c r="P26" s="161">
        <f>N26/$N$10*100</f>
        <v>0.36764705882352938</v>
      </c>
    </row>
    <row r="27" spans="1:18" s="8" customFormat="1" ht="19.5" customHeight="1">
      <c r="A27" s="20">
        <v>13</v>
      </c>
      <c r="B27" s="166" t="s">
        <v>36</v>
      </c>
      <c r="C27" s="110" t="s">
        <v>96</v>
      </c>
      <c r="D27" s="111">
        <v>8</v>
      </c>
      <c r="E27" s="159">
        <v>0.23446913111308651</v>
      </c>
      <c r="F27" s="160">
        <f>D27/$D$10*100</f>
        <v>0.42507970244420828</v>
      </c>
      <c r="G27" s="166" t="s">
        <v>44</v>
      </c>
      <c r="H27" s="110" t="s">
        <v>113</v>
      </c>
      <c r="I27" s="111">
        <v>5</v>
      </c>
      <c r="J27" s="159">
        <v>0.28390475790305675</v>
      </c>
      <c r="K27" s="160">
        <f>I27/$I$10*100</f>
        <v>0.37369207772795215</v>
      </c>
      <c r="L27" s="166" t="s">
        <v>63</v>
      </c>
      <c r="M27" s="153" t="s">
        <v>93</v>
      </c>
      <c r="N27" s="111">
        <v>2</v>
      </c>
      <c r="O27" s="159">
        <v>0.12115271966653926</v>
      </c>
      <c r="P27" s="161">
        <f>N27/$N$10*100</f>
        <v>0.36764705882352938</v>
      </c>
      <c r="Q27" s="141"/>
      <c r="R27" s="141"/>
    </row>
    <row r="28" spans="1:18" s="8" customFormat="1" ht="19.5" customHeight="1">
      <c r="A28" s="20">
        <v>14</v>
      </c>
      <c r="B28" s="166" t="s">
        <v>63</v>
      </c>
      <c r="C28" s="153" t="s">
        <v>93</v>
      </c>
      <c r="D28" s="111">
        <v>5</v>
      </c>
      <c r="E28" s="159">
        <v>0.14654320694567907</v>
      </c>
      <c r="F28" s="160">
        <f>D28/$D$10*100</f>
        <v>0.26567481402763021</v>
      </c>
      <c r="G28" s="166" t="s">
        <v>63</v>
      </c>
      <c r="H28" s="153" t="s">
        <v>93</v>
      </c>
      <c r="I28" s="111">
        <v>3</v>
      </c>
      <c r="J28" s="159">
        <v>0.17034285474183405</v>
      </c>
      <c r="K28" s="160">
        <f>I28/$I$10*100</f>
        <v>0.22421524663677131</v>
      </c>
      <c r="L28" s="166" t="s">
        <v>46</v>
      </c>
      <c r="M28" s="110" t="s">
        <v>98</v>
      </c>
      <c r="N28" s="111">
        <v>2</v>
      </c>
      <c r="O28" s="159">
        <v>0.12115271966653926</v>
      </c>
      <c r="P28" s="161">
        <f>N28/$N$10*100</f>
        <v>0.36764705882352938</v>
      </c>
    </row>
    <row r="29" spans="1:18" s="68" customFormat="1" ht="19.5" customHeight="1">
      <c r="A29" s="130">
        <v>15</v>
      </c>
      <c r="B29" s="169" t="s">
        <v>46</v>
      </c>
      <c r="C29" s="132" t="s">
        <v>98</v>
      </c>
      <c r="D29" s="66">
        <v>4</v>
      </c>
      <c r="E29" s="164">
        <v>0.11723456555654325</v>
      </c>
      <c r="F29" s="165">
        <f>D29/$D$10*100</f>
        <v>0.21253985122210414</v>
      </c>
      <c r="G29" s="169" t="s">
        <v>46</v>
      </c>
      <c r="H29" s="132" t="s">
        <v>98</v>
      </c>
      <c r="I29" s="66">
        <v>2</v>
      </c>
      <c r="J29" s="164">
        <v>0.11356190316122271</v>
      </c>
      <c r="K29" s="165">
        <f>I29/$I$10*100</f>
        <v>0.14947683109118087</v>
      </c>
      <c r="L29" s="169" t="s">
        <v>48</v>
      </c>
      <c r="M29" s="132" t="s">
        <v>97</v>
      </c>
      <c r="N29" s="66">
        <v>2</v>
      </c>
      <c r="O29" s="164">
        <v>0.12115271966653926</v>
      </c>
      <c r="P29" s="164">
        <f>N29/$N$10*100</f>
        <v>0.36764705882352938</v>
      </c>
    </row>
    <row r="30" spans="1:18" s="68" customFormat="1" ht="2.25" customHeight="1">
      <c r="A30" s="135"/>
      <c r="B30" s="119"/>
      <c r="C30" s="150"/>
      <c r="D30" s="111"/>
      <c r="E30" s="112"/>
      <c r="F30" s="112"/>
      <c r="G30" s="117"/>
      <c r="H30" s="151"/>
      <c r="I30" s="111"/>
      <c r="J30" s="112"/>
      <c r="K30" s="112"/>
      <c r="L30" s="117"/>
      <c r="M30" s="151"/>
      <c r="N30" s="111"/>
      <c r="O30" s="112"/>
      <c r="P30" s="112"/>
    </row>
    <row r="31" spans="1:18" s="155" customFormat="1">
      <c r="A31" s="19" t="s">
        <v>116</v>
      </c>
      <c r="B31" s="154"/>
      <c r="I31" s="156"/>
      <c r="J31" s="156"/>
      <c r="K31" s="156"/>
      <c r="L31" s="154"/>
      <c r="M31" s="154"/>
      <c r="N31" s="156"/>
      <c r="O31" s="156"/>
      <c r="P31" s="156"/>
    </row>
    <row r="32" spans="1:18" s="155" customFormat="1">
      <c r="A32" s="27" t="s">
        <v>104</v>
      </c>
      <c r="B32" s="154"/>
      <c r="I32" s="156"/>
      <c r="J32" s="156"/>
      <c r="K32" s="156"/>
      <c r="N32" s="156"/>
      <c r="O32" s="156"/>
      <c r="P32" s="156"/>
    </row>
    <row r="33" spans="1:16" s="77" customFormat="1" ht="15.6">
      <c r="A33" s="137" t="s">
        <v>18</v>
      </c>
      <c r="B33" s="76"/>
      <c r="C33" s="73"/>
      <c r="H33" s="73"/>
      <c r="I33" s="137"/>
      <c r="J33" s="137"/>
      <c r="K33" s="137"/>
      <c r="M33" s="73"/>
      <c r="N33" s="137"/>
      <c r="O33" s="137"/>
      <c r="P33" s="137"/>
    </row>
    <row r="34" spans="1:16" s="141" customFormat="1">
      <c r="A34" s="76"/>
      <c r="B34" s="76"/>
      <c r="C34" s="71"/>
      <c r="D34" s="76"/>
      <c r="E34" s="76"/>
      <c r="F34" s="76"/>
      <c r="G34" s="76"/>
      <c r="H34" s="71"/>
      <c r="I34" s="76"/>
      <c r="J34" s="76"/>
      <c r="K34" s="76"/>
      <c r="L34" s="76"/>
      <c r="M34" s="71"/>
      <c r="N34" s="76"/>
      <c r="O34" s="76"/>
      <c r="P34" s="76"/>
    </row>
    <row r="35" spans="1:16" s="141" customFormat="1">
      <c r="A35" s="76"/>
      <c r="B35" s="1"/>
      <c r="C35" s="1"/>
      <c r="D35" s="76"/>
      <c r="E35" s="76"/>
      <c r="F35" s="76"/>
      <c r="G35" s="76"/>
      <c r="H35" s="71"/>
      <c r="I35" s="76"/>
      <c r="J35" s="76"/>
      <c r="K35" s="76"/>
      <c r="L35" s="76"/>
      <c r="M35" s="71"/>
      <c r="N35" s="76"/>
      <c r="O35" s="76"/>
      <c r="P35" s="76"/>
    </row>
    <row r="36" spans="1:16" s="141" customFormat="1">
      <c r="A36" s="76"/>
      <c r="B36" s="76"/>
      <c r="C36" s="1"/>
      <c r="D36" s="76"/>
      <c r="E36" s="76"/>
      <c r="F36" s="76"/>
      <c r="G36" s="76"/>
      <c r="H36" s="71"/>
      <c r="I36" s="76"/>
      <c r="J36" s="76"/>
      <c r="K36" s="76"/>
      <c r="L36" s="76"/>
      <c r="M36" s="71"/>
      <c r="N36" s="76"/>
      <c r="O36" s="76"/>
      <c r="P36" s="76"/>
    </row>
    <row r="37" spans="1:16" s="141" customFormat="1">
      <c r="A37" s="76"/>
      <c r="B37" s="76"/>
      <c r="C37" s="71"/>
      <c r="D37" s="76"/>
      <c r="E37" s="76"/>
      <c r="F37" s="76"/>
      <c r="G37" s="76"/>
      <c r="H37" s="71"/>
      <c r="I37" s="76"/>
      <c r="J37" s="76"/>
      <c r="K37" s="76"/>
      <c r="L37" s="76"/>
      <c r="M37" s="71"/>
      <c r="N37" s="76"/>
      <c r="O37" s="76"/>
      <c r="P37" s="76"/>
    </row>
    <row r="38" spans="1:16" s="141" customFormat="1">
      <c r="A38" s="76"/>
      <c r="B38" s="76"/>
      <c r="C38" s="71"/>
      <c r="D38" s="76"/>
      <c r="E38" s="76"/>
      <c r="F38" s="76"/>
      <c r="G38" s="76"/>
      <c r="H38" s="71"/>
      <c r="I38" s="76"/>
      <c r="J38" s="76"/>
      <c r="K38" s="76"/>
      <c r="L38" s="76"/>
      <c r="M38" s="71"/>
      <c r="N38" s="76"/>
      <c r="O38" s="76"/>
      <c r="P38" s="76"/>
    </row>
    <row r="39" spans="1:16" s="141" customFormat="1">
      <c r="A39" s="76"/>
      <c r="B39" s="76"/>
      <c r="C39" s="71"/>
      <c r="D39" s="76"/>
      <c r="E39" s="76"/>
      <c r="F39" s="76"/>
      <c r="G39" s="76"/>
      <c r="H39" s="71"/>
      <c r="I39" s="76"/>
      <c r="J39" s="76"/>
      <c r="K39" s="76"/>
      <c r="L39" s="76"/>
      <c r="M39" s="71"/>
      <c r="N39" s="76"/>
      <c r="O39" s="76"/>
      <c r="P39" s="76"/>
    </row>
    <row r="40" spans="1:16" s="141" customFormat="1">
      <c r="A40" s="76"/>
      <c r="B40" s="76"/>
      <c r="C40" s="71"/>
      <c r="D40" s="76"/>
      <c r="E40" s="76"/>
      <c r="F40" s="76"/>
      <c r="G40" s="76"/>
      <c r="H40" s="71"/>
      <c r="I40" s="76"/>
      <c r="J40" s="76"/>
      <c r="K40" s="76"/>
      <c r="L40" s="76"/>
      <c r="M40" s="71"/>
      <c r="N40" s="76"/>
      <c r="O40" s="76"/>
      <c r="P40" s="76"/>
    </row>
    <row r="41" spans="1:16" s="141" customFormat="1">
      <c r="A41" s="76"/>
      <c r="B41" s="76"/>
      <c r="C41" s="71"/>
      <c r="D41" s="76"/>
      <c r="E41" s="76"/>
      <c r="F41" s="76"/>
      <c r="G41" s="76"/>
      <c r="H41" s="71"/>
      <c r="I41" s="76"/>
      <c r="J41" s="76"/>
      <c r="K41" s="76"/>
      <c r="L41" s="76"/>
      <c r="M41" s="71"/>
      <c r="N41" s="76"/>
      <c r="O41" s="76"/>
      <c r="P41" s="76"/>
    </row>
    <row r="42" spans="1:16" s="141" customFormat="1">
      <c r="A42" s="76"/>
      <c r="B42" s="76"/>
      <c r="C42" s="71"/>
      <c r="D42" s="76"/>
      <c r="E42" s="76"/>
      <c r="F42" s="76"/>
      <c r="G42" s="76"/>
      <c r="H42" s="71"/>
      <c r="I42" s="76"/>
      <c r="J42" s="76"/>
      <c r="K42" s="76"/>
      <c r="L42" s="76"/>
      <c r="M42" s="71"/>
      <c r="N42" s="76"/>
      <c r="O42" s="76"/>
      <c r="P42" s="76"/>
    </row>
    <row r="43" spans="1:16" s="141" customFormat="1">
      <c r="A43" s="76"/>
      <c r="B43" s="76"/>
      <c r="C43" s="71"/>
      <c r="D43" s="76"/>
      <c r="E43" s="76"/>
      <c r="F43" s="76"/>
      <c r="G43" s="76"/>
      <c r="H43" s="71"/>
      <c r="I43" s="76"/>
      <c r="J43" s="76"/>
      <c r="K43" s="76"/>
      <c r="L43" s="76"/>
      <c r="M43" s="71"/>
      <c r="N43" s="76"/>
      <c r="O43" s="76"/>
      <c r="P43" s="76"/>
    </row>
    <row r="44" spans="1:16" s="141" customFormat="1">
      <c r="A44" s="76"/>
      <c r="B44" s="76"/>
      <c r="C44" s="71"/>
      <c r="D44" s="76"/>
      <c r="E44" s="76"/>
      <c r="F44" s="76"/>
      <c r="G44" s="76"/>
      <c r="H44" s="71"/>
      <c r="I44" s="76"/>
      <c r="J44" s="76"/>
      <c r="K44" s="76"/>
      <c r="L44" s="76"/>
      <c r="M44" s="71"/>
      <c r="N44" s="76"/>
      <c r="O44" s="76"/>
      <c r="P44" s="76"/>
    </row>
    <row r="45" spans="1:16" s="141" customFormat="1">
      <c r="A45" s="76"/>
      <c r="B45" s="76"/>
      <c r="C45" s="71"/>
      <c r="D45" s="76"/>
      <c r="E45" s="76"/>
      <c r="F45" s="76"/>
      <c r="G45" s="76"/>
      <c r="H45" s="71"/>
      <c r="I45" s="76"/>
      <c r="J45" s="76"/>
      <c r="K45" s="76"/>
      <c r="L45" s="76"/>
      <c r="M45" s="71"/>
      <c r="N45" s="76"/>
      <c r="O45" s="76"/>
      <c r="P45" s="76"/>
    </row>
    <row r="46" spans="1:16" s="141" customFormat="1">
      <c r="A46" s="76"/>
      <c r="B46" s="76"/>
      <c r="C46" s="71"/>
      <c r="D46" s="76"/>
      <c r="E46" s="76"/>
      <c r="F46" s="76"/>
      <c r="G46" s="76"/>
      <c r="H46" s="71"/>
      <c r="I46" s="76"/>
      <c r="J46" s="76"/>
      <c r="K46" s="76"/>
      <c r="L46" s="76"/>
      <c r="M46" s="71"/>
      <c r="N46" s="76"/>
      <c r="O46" s="76"/>
      <c r="P46" s="76"/>
    </row>
    <row r="47" spans="1:16" s="141" customFormat="1">
      <c r="A47" s="76"/>
      <c r="B47" s="76"/>
      <c r="C47" s="71"/>
      <c r="D47" s="76"/>
      <c r="E47" s="76"/>
      <c r="F47" s="76"/>
      <c r="G47" s="76"/>
      <c r="H47" s="71"/>
      <c r="I47" s="76"/>
      <c r="J47" s="76"/>
      <c r="K47" s="76"/>
      <c r="L47" s="76"/>
      <c r="M47" s="71"/>
      <c r="N47" s="76"/>
      <c r="O47" s="76"/>
      <c r="P47" s="76"/>
    </row>
    <row r="48" spans="1:16" s="141" customFormat="1">
      <c r="A48" s="76"/>
      <c r="B48" s="76"/>
      <c r="C48" s="71"/>
      <c r="D48" s="76"/>
      <c r="E48" s="76"/>
      <c r="F48" s="76"/>
      <c r="G48" s="76"/>
      <c r="H48" s="71"/>
      <c r="I48" s="76"/>
      <c r="J48" s="76"/>
      <c r="K48" s="76"/>
      <c r="L48" s="76"/>
      <c r="M48" s="71"/>
      <c r="N48" s="76"/>
      <c r="O48" s="76"/>
      <c r="P48" s="76"/>
    </row>
    <row r="49" spans="1:16" s="141" customFormat="1">
      <c r="A49" s="76"/>
      <c r="B49" s="76"/>
      <c r="C49" s="71"/>
      <c r="D49" s="76"/>
      <c r="E49" s="76"/>
      <c r="F49" s="76"/>
      <c r="G49" s="76"/>
      <c r="H49" s="71"/>
      <c r="I49" s="76"/>
      <c r="J49" s="76"/>
      <c r="K49" s="76"/>
      <c r="L49" s="76"/>
      <c r="M49" s="71"/>
      <c r="N49" s="76"/>
      <c r="O49" s="76"/>
      <c r="P49" s="76"/>
    </row>
    <row r="50" spans="1:16" s="141" customFormat="1">
      <c r="A50" s="76"/>
      <c r="B50" s="76"/>
      <c r="C50" s="71"/>
      <c r="D50" s="76"/>
      <c r="E50" s="76"/>
      <c r="F50" s="76"/>
      <c r="G50" s="76"/>
      <c r="H50" s="71"/>
      <c r="I50" s="76"/>
      <c r="J50" s="76"/>
      <c r="K50" s="76"/>
      <c r="L50" s="76"/>
      <c r="M50" s="71"/>
      <c r="N50" s="76"/>
      <c r="O50" s="76"/>
      <c r="P50" s="76"/>
    </row>
    <row r="51" spans="1:16" s="141" customFormat="1">
      <c r="A51" s="76"/>
      <c r="B51" s="76"/>
      <c r="C51" s="71"/>
      <c r="D51" s="76"/>
      <c r="E51" s="76"/>
      <c r="F51" s="76"/>
      <c r="G51" s="76"/>
      <c r="H51" s="71"/>
      <c r="I51" s="76"/>
      <c r="J51" s="76"/>
      <c r="K51" s="76"/>
      <c r="L51" s="76"/>
      <c r="M51" s="71"/>
      <c r="N51" s="76"/>
      <c r="O51" s="76"/>
      <c r="P51" s="76"/>
    </row>
    <row r="52" spans="1:16" s="141" customFormat="1">
      <c r="A52" s="76"/>
      <c r="B52" s="76"/>
      <c r="C52" s="71"/>
      <c r="D52" s="76"/>
      <c r="E52" s="76"/>
      <c r="F52" s="76"/>
      <c r="G52" s="76"/>
      <c r="H52" s="71"/>
      <c r="I52" s="76"/>
      <c r="J52" s="76"/>
      <c r="K52" s="76"/>
      <c r="L52" s="76"/>
      <c r="M52" s="71"/>
      <c r="N52" s="76"/>
      <c r="O52" s="76"/>
      <c r="P52" s="76"/>
    </row>
    <row r="53" spans="1:16" s="141" customFormat="1">
      <c r="A53" s="76"/>
      <c r="B53" s="76"/>
      <c r="C53" s="71"/>
      <c r="D53" s="76"/>
      <c r="E53" s="76"/>
      <c r="F53" s="76"/>
      <c r="G53" s="76"/>
      <c r="H53" s="71"/>
      <c r="I53" s="76"/>
      <c r="J53" s="76"/>
      <c r="K53" s="76"/>
      <c r="L53" s="76"/>
      <c r="M53" s="71"/>
      <c r="N53" s="76"/>
      <c r="O53" s="76"/>
      <c r="P53" s="76"/>
    </row>
    <row r="54" spans="1:16" s="141" customFormat="1">
      <c r="A54" s="76"/>
      <c r="B54" s="76"/>
      <c r="C54" s="71"/>
      <c r="D54" s="76"/>
      <c r="E54" s="76"/>
      <c r="F54" s="76"/>
      <c r="G54" s="76"/>
      <c r="H54" s="71"/>
      <c r="I54" s="76"/>
      <c r="J54" s="76"/>
      <c r="K54" s="76"/>
      <c r="L54" s="76"/>
      <c r="M54" s="71"/>
      <c r="N54" s="76"/>
      <c r="O54" s="76"/>
      <c r="P54" s="76"/>
    </row>
    <row r="55" spans="1:16" s="141" customFormat="1">
      <c r="A55" s="76"/>
      <c r="B55" s="76"/>
      <c r="C55" s="71"/>
      <c r="D55" s="76"/>
      <c r="E55" s="76"/>
      <c r="F55" s="76"/>
      <c r="G55" s="76"/>
      <c r="H55" s="71"/>
      <c r="I55" s="76"/>
      <c r="J55" s="76"/>
      <c r="K55" s="76"/>
      <c r="L55" s="76"/>
      <c r="M55" s="71"/>
      <c r="N55" s="76"/>
      <c r="O55" s="76"/>
      <c r="P55" s="76"/>
    </row>
    <row r="56" spans="1:16" s="141" customFormat="1">
      <c r="A56" s="76"/>
      <c r="B56" s="76"/>
      <c r="C56" s="71"/>
      <c r="D56" s="76"/>
      <c r="E56" s="76"/>
      <c r="F56" s="76"/>
      <c r="G56" s="76"/>
      <c r="H56" s="71"/>
      <c r="I56" s="76"/>
      <c r="J56" s="76"/>
      <c r="K56" s="76"/>
      <c r="L56" s="76"/>
      <c r="M56" s="71"/>
      <c r="N56" s="76"/>
      <c r="O56" s="76"/>
      <c r="P56" s="76"/>
    </row>
    <row r="57" spans="1:16" s="141" customFormat="1">
      <c r="A57" s="76"/>
      <c r="B57" s="76"/>
      <c r="C57" s="71"/>
      <c r="D57" s="76"/>
      <c r="E57" s="76"/>
      <c r="F57" s="76"/>
      <c r="G57" s="76"/>
      <c r="H57" s="71"/>
      <c r="I57" s="76"/>
      <c r="J57" s="76"/>
      <c r="K57" s="76"/>
      <c r="L57" s="76"/>
      <c r="M57" s="71"/>
      <c r="N57" s="76"/>
      <c r="O57" s="76"/>
      <c r="P57" s="76"/>
    </row>
    <row r="58" spans="1:16" s="141" customFormat="1">
      <c r="A58" s="76"/>
      <c r="B58" s="76"/>
      <c r="C58" s="71"/>
      <c r="D58" s="76"/>
      <c r="E58" s="76"/>
      <c r="F58" s="76"/>
      <c r="G58" s="76"/>
      <c r="H58" s="71"/>
      <c r="I58" s="76"/>
      <c r="J58" s="76"/>
      <c r="K58" s="76"/>
      <c r="L58" s="76"/>
      <c r="M58" s="71"/>
      <c r="N58" s="76"/>
      <c r="O58" s="76"/>
      <c r="P58" s="76"/>
    </row>
    <row r="59" spans="1:16" s="141" customFormat="1">
      <c r="A59" s="76"/>
      <c r="B59" s="76"/>
      <c r="C59" s="71"/>
      <c r="D59" s="76"/>
      <c r="E59" s="76"/>
      <c r="F59" s="76"/>
      <c r="G59" s="76"/>
      <c r="H59" s="71"/>
      <c r="I59" s="76"/>
      <c r="J59" s="76"/>
      <c r="K59" s="76"/>
      <c r="L59" s="76"/>
      <c r="M59" s="71"/>
      <c r="N59" s="76"/>
      <c r="O59" s="76"/>
      <c r="P59" s="76"/>
    </row>
    <row r="60" spans="1:16" s="141" customFormat="1">
      <c r="A60" s="76"/>
      <c r="B60" s="76"/>
      <c r="C60" s="71"/>
      <c r="D60" s="76"/>
      <c r="E60" s="76"/>
      <c r="F60" s="76"/>
      <c r="G60" s="76"/>
      <c r="H60" s="71"/>
      <c r="I60" s="76"/>
      <c r="J60" s="76"/>
      <c r="K60" s="76"/>
      <c r="L60" s="76"/>
      <c r="M60" s="71"/>
      <c r="N60" s="76"/>
      <c r="O60" s="76"/>
      <c r="P60" s="76"/>
    </row>
    <row r="61" spans="1:16" s="141" customFormat="1">
      <c r="A61" s="76"/>
      <c r="B61" s="76"/>
      <c r="C61" s="71"/>
      <c r="D61" s="76"/>
      <c r="E61" s="76"/>
      <c r="F61" s="76"/>
      <c r="G61" s="76"/>
      <c r="H61" s="71"/>
      <c r="I61" s="76"/>
      <c r="J61" s="76"/>
      <c r="K61" s="76"/>
      <c r="L61" s="76"/>
      <c r="M61" s="71"/>
      <c r="N61" s="76"/>
      <c r="O61" s="76"/>
      <c r="P61" s="76"/>
    </row>
    <row r="62" spans="1:16" s="141" customFormat="1">
      <c r="A62" s="76"/>
      <c r="B62" s="76"/>
      <c r="C62" s="71"/>
      <c r="D62" s="76"/>
      <c r="E62" s="76"/>
      <c r="F62" s="76"/>
      <c r="G62" s="76"/>
      <c r="H62" s="71"/>
      <c r="I62" s="76"/>
      <c r="J62" s="76"/>
      <c r="K62" s="76"/>
      <c r="L62" s="76"/>
      <c r="M62" s="71"/>
      <c r="N62" s="76"/>
      <c r="O62" s="76"/>
      <c r="P62" s="76"/>
    </row>
    <row r="63" spans="1:16" s="141" customFormat="1">
      <c r="A63" s="76"/>
      <c r="B63" s="76"/>
      <c r="C63" s="71"/>
      <c r="D63" s="76"/>
      <c r="E63" s="76"/>
      <c r="F63" s="76"/>
      <c r="G63" s="76"/>
      <c r="H63" s="71"/>
      <c r="I63" s="76"/>
      <c r="J63" s="76"/>
      <c r="K63" s="76"/>
      <c r="L63" s="76"/>
      <c r="M63" s="71"/>
      <c r="N63" s="76"/>
      <c r="O63" s="76"/>
      <c r="P63" s="76"/>
    </row>
    <row r="64" spans="1:16" s="141" customFormat="1">
      <c r="A64" s="76"/>
      <c r="B64" s="76"/>
      <c r="C64" s="71"/>
      <c r="D64" s="76"/>
      <c r="E64" s="76"/>
      <c r="F64" s="76"/>
      <c r="G64" s="76"/>
      <c r="H64" s="71"/>
      <c r="I64" s="76"/>
      <c r="J64" s="76"/>
      <c r="K64" s="76"/>
      <c r="L64" s="76"/>
      <c r="M64" s="71"/>
      <c r="N64" s="76"/>
      <c r="O64" s="76"/>
      <c r="P64" s="76"/>
    </row>
    <row r="65" spans="1:16" s="141" customFormat="1">
      <c r="A65" s="76"/>
      <c r="B65" s="76"/>
      <c r="C65" s="71"/>
      <c r="D65" s="76"/>
      <c r="E65" s="76"/>
      <c r="F65" s="76"/>
      <c r="G65" s="76"/>
      <c r="H65" s="71"/>
      <c r="I65" s="76"/>
      <c r="J65" s="76"/>
      <c r="K65" s="76"/>
      <c r="L65" s="76"/>
      <c r="M65" s="71"/>
      <c r="N65" s="76"/>
      <c r="O65" s="76"/>
      <c r="P65" s="76"/>
    </row>
    <row r="66" spans="1:16" s="141" customFormat="1">
      <c r="A66" s="76"/>
      <c r="B66" s="76"/>
      <c r="C66" s="71"/>
      <c r="D66" s="76"/>
      <c r="E66" s="76"/>
      <c r="F66" s="76"/>
      <c r="G66" s="76"/>
      <c r="H66" s="71"/>
      <c r="I66" s="76"/>
      <c r="J66" s="76"/>
      <c r="K66" s="76"/>
      <c r="L66" s="76"/>
      <c r="M66" s="71"/>
      <c r="N66" s="76"/>
      <c r="O66" s="76"/>
      <c r="P66" s="76"/>
    </row>
    <row r="67" spans="1:16" s="141" customFormat="1">
      <c r="A67" s="76"/>
      <c r="B67" s="76"/>
      <c r="C67" s="71"/>
      <c r="D67" s="76"/>
      <c r="E67" s="76"/>
      <c r="F67" s="76"/>
      <c r="G67" s="76"/>
      <c r="H67" s="71"/>
      <c r="I67" s="76"/>
      <c r="J67" s="76"/>
      <c r="K67" s="76"/>
      <c r="L67" s="76"/>
      <c r="M67" s="71"/>
      <c r="N67" s="76"/>
      <c r="O67" s="76"/>
      <c r="P67" s="76"/>
    </row>
    <row r="68" spans="1:16" s="141" customFormat="1">
      <c r="A68" s="76"/>
      <c r="B68" s="76"/>
      <c r="C68" s="71"/>
      <c r="D68" s="76"/>
      <c r="E68" s="76"/>
      <c r="F68" s="76"/>
      <c r="G68" s="76"/>
      <c r="H68" s="71"/>
      <c r="I68" s="76"/>
      <c r="J68" s="76"/>
      <c r="K68" s="76"/>
      <c r="L68" s="76"/>
      <c r="M68" s="71"/>
      <c r="N68" s="76"/>
      <c r="O68" s="76"/>
      <c r="P68" s="76"/>
    </row>
    <row r="69" spans="1:16" s="141" customFormat="1">
      <c r="A69" s="76"/>
      <c r="B69" s="76"/>
      <c r="C69" s="71"/>
      <c r="D69" s="76"/>
      <c r="E69" s="76"/>
      <c r="F69" s="76"/>
      <c r="G69" s="76"/>
      <c r="H69" s="71"/>
      <c r="I69" s="76"/>
      <c r="J69" s="76"/>
      <c r="K69" s="76"/>
      <c r="L69" s="76"/>
      <c r="M69" s="71"/>
      <c r="N69" s="76"/>
      <c r="O69" s="76"/>
      <c r="P69" s="76"/>
    </row>
    <row r="70" spans="1:16" s="141" customFormat="1">
      <c r="A70" s="76"/>
      <c r="B70" s="76"/>
      <c r="C70" s="71"/>
      <c r="D70" s="76"/>
      <c r="E70" s="76"/>
      <c r="F70" s="76"/>
      <c r="G70" s="76"/>
      <c r="H70" s="71"/>
      <c r="I70" s="76"/>
      <c r="J70" s="76"/>
      <c r="K70" s="76"/>
      <c r="L70" s="76"/>
      <c r="M70" s="71"/>
      <c r="N70" s="76"/>
      <c r="O70" s="76"/>
      <c r="P70" s="76"/>
    </row>
    <row r="71" spans="1:16" s="141" customFormat="1">
      <c r="A71" s="76"/>
      <c r="B71" s="76"/>
      <c r="C71" s="71"/>
      <c r="D71" s="76"/>
      <c r="E71" s="76"/>
      <c r="F71" s="76"/>
      <c r="G71" s="76"/>
      <c r="H71" s="71"/>
      <c r="I71" s="76"/>
      <c r="J71" s="76"/>
      <c r="K71" s="76"/>
      <c r="L71" s="76"/>
      <c r="M71" s="71"/>
      <c r="N71" s="76"/>
      <c r="O71" s="76"/>
      <c r="P71" s="76"/>
    </row>
    <row r="72" spans="1:16" s="141" customFormat="1">
      <c r="A72" s="76"/>
      <c r="B72" s="76"/>
      <c r="C72" s="71"/>
      <c r="D72" s="76"/>
      <c r="E72" s="76"/>
      <c r="F72" s="76"/>
      <c r="G72" s="76"/>
      <c r="H72" s="71"/>
      <c r="I72" s="76"/>
      <c r="J72" s="76"/>
      <c r="K72" s="76"/>
      <c r="L72" s="76"/>
      <c r="M72" s="71"/>
      <c r="N72" s="76"/>
      <c r="O72" s="76"/>
      <c r="P72" s="76"/>
    </row>
    <row r="73" spans="1:16" s="141" customFormat="1">
      <c r="A73" s="76"/>
      <c r="B73" s="76"/>
      <c r="C73" s="71"/>
      <c r="D73" s="76"/>
      <c r="E73" s="76"/>
      <c r="F73" s="76"/>
      <c r="G73" s="76"/>
      <c r="H73" s="71"/>
      <c r="I73" s="76"/>
      <c r="J73" s="76"/>
      <c r="K73" s="76"/>
      <c r="L73" s="76"/>
      <c r="M73" s="71"/>
      <c r="N73" s="76"/>
      <c r="O73" s="76"/>
      <c r="P73" s="76"/>
    </row>
    <row r="74" spans="1:16" s="141" customFormat="1">
      <c r="A74" s="76"/>
      <c r="B74" s="76"/>
      <c r="C74" s="71"/>
      <c r="D74" s="76"/>
      <c r="E74" s="76"/>
      <c r="F74" s="76"/>
      <c r="G74" s="76"/>
      <c r="H74" s="71"/>
      <c r="I74" s="76"/>
      <c r="J74" s="76"/>
      <c r="K74" s="76"/>
      <c r="L74" s="76"/>
      <c r="M74" s="71"/>
      <c r="N74" s="76"/>
      <c r="O74" s="76"/>
      <c r="P74" s="76"/>
    </row>
    <row r="75" spans="1:16" s="141" customFormat="1">
      <c r="A75" s="76"/>
      <c r="B75" s="76"/>
      <c r="C75" s="71"/>
      <c r="D75" s="76"/>
      <c r="E75" s="76"/>
      <c r="F75" s="76"/>
      <c r="G75" s="76"/>
      <c r="H75" s="71"/>
      <c r="I75" s="76"/>
      <c r="J75" s="76"/>
      <c r="K75" s="76"/>
      <c r="L75" s="76"/>
      <c r="M75" s="71"/>
      <c r="N75" s="76"/>
      <c r="O75" s="76"/>
      <c r="P75" s="76"/>
    </row>
    <row r="76" spans="1:16" s="141" customFormat="1">
      <c r="A76" s="76"/>
      <c r="B76" s="76"/>
      <c r="C76" s="71"/>
      <c r="D76" s="76"/>
      <c r="E76" s="76"/>
      <c r="F76" s="76"/>
      <c r="G76" s="76"/>
      <c r="H76" s="71"/>
      <c r="I76" s="76"/>
      <c r="J76" s="76"/>
      <c r="K76" s="76"/>
      <c r="L76" s="76"/>
      <c r="M76" s="71"/>
      <c r="N76" s="76"/>
      <c r="O76" s="76"/>
      <c r="P76" s="76"/>
    </row>
    <row r="77" spans="1:16" s="141" customFormat="1">
      <c r="A77" s="76"/>
      <c r="B77" s="76"/>
      <c r="C77" s="71"/>
      <c r="D77" s="76"/>
      <c r="E77" s="76"/>
      <c r="F77" s="76"/>
      <c r="G77" s="76"/>
      <c r="H77" s="71"/>
      <c r="I77" s="76"/>
      <c r="J77" s="76"/>
      <c r="K77" s="76"/>
      <c r="L77" s="76"/>
      <c r="M77" s="71"/>
      <c r="N77" s="76"/>
      <c r="O77" s="76"/>
      <c r="P77" s="76"/>
    </row>
    <row r="78" spans="1:16" s="141" customFormat="1">
      <c r="A78" s="76"/>
      <c r="B78" s="76"/>
      <c r="C78" s="71"/>
      <c r="D78" s="76"/>
      <c r="E78" s="76"/>
      <c r="F78" s="76"/>
      <c r="G78" s="76"/>
      <c r="H78" s="71"/>
      <c r="I78" s="76"/>
      <c r="J78" s="76"/>
      <c r="K78" s="76"/>
      <c r="L78" s="76"/>
      <c r="M78" s="71"/>
      <c r="N78" s="76"/>
      <c r="O78" s="76"/>
      <c r="P78" s="76"/>
    </row>
    <row r="79" spans="1:16" s="141" customFormat="1">
      <c r="A79" s="76"/>
      <c r="B79" s="76"/>
      <c r="C79" s="71"/>
      <c r="D79" s="76"/>
      <c r="E79" s="76"/>
      <c r="F79" s="76"/>
      <c r="G79" s="76"/>
      <c r="H79" s="71"/>
      <c r="I79" s="76"/>
      <c r="J79" s="76"/>
      <c r="K79" s="76"/>
      <c r="L79" s="76"/>
      <c r="M79" s="71"/>
      <c r="N79" s="76"/>
      <c r="O79" s="76"/>
      <c r="P79" s="76"/>
    </row>
    <row r="80" spans="1:16" s="141" customFormat="1">
      <c r="A80" s="76"/>
      <c r="B80" s="76"/>
      <c r="C80" s="71"/>
      <c r="D80" s="76"/>
      <c r="E80" s="76"/>
      <c r="F80" s="76"/>
      <c r="G80" s="76"/>
      <c r="H80" s="71"/>
      <c r="I80" s="76"/>
      <c r="J80" s="76"/>
      <c r="K80" s="76"/>
      <c r="L80" s="76"/>
      <c r="M80" s="71"/>
      <c r="N80" s="76"/>
      <c r="O80" s="76"/>
      <c r="P80" s="76"/>
    </row>
    <row r="81" spans="1:16" s="141" customFormat="1">
      <c r="A81" s="76"/>
      <c r="B81" s="76"/>
      <c r="C81" s="71"/>
      <c r="D81" s="76"/>
      <c r="E81" s="76"/>
      <c r="F81" s="76"/>
      <c r="G81" s="76"/>
      <c r="H81" s="71"/>
      <c r="I81" s="76"/>
      <c r="J81" s="76"/>
      <c r="K81" s="76"/>
      <c r="L81" s="76"/>
      <c r="M81" s="71"/>
      <c r="N81" s="76"/>
      <c r="O81" s="76"/>
      <c r="P81" s="76"/>
    </row>
    <row r="82" spans="1:16" s="141" customFormat="1">
      <c r="A82" s="76"/>
      <c r="B82" s="76"/>
      <c r="C82" s="71"/>
      <c r="D82" s="76"/>
      <c r="E82" s="76"/>
      <c r="F82" s="76"/>
      <c r="G82" s="76"/>
      <c r="H82" s="71"/>
      <c r="I82" s="76"/>
      <c r="J82" s="76"/>
      <c r="K82" s="76"/>
      <c r="L82" s="76"/>
      <c r="M82" s="71"/>
      <c r="N82" s="76"/>
      <c r="O82" s="76"/>
      <c r="P82" s="76"/>
    </row>
    <row r="83" spans="1:16" s="141" customFormat="1">
      <c r="A83" s="76"/>
      <c r="B83" s="76"/>
      <c r="C83" s="71"/>
      <c r="D83" s="76"/>
      <c r="E83" s="76"/>
      <c r="F83" s="76"/>
      <c r="G83" s="76"/>
      <c r="H83" s="71"/>
      <c r="I83" s="76"/>
      <c r="J83" s="76"/>
      <c r="K83" s="76"/>
      <c r="L83" s="76"/>
      <c r="M83" s="71"/>
      <c r="N83" s="76"/>
      <c r="O83" s="76"/>
      <c r="P83" s="76"/>
    </row>
    <row r="84" spans="1:16" s="141" customFormat="1">
      <c r="A84" s="76"/>
      <c r="B84" s="76"/>
      <c r="C84" s="71"/>
      <c r="D84" s="76"/>
      <c r="E84" s="76"/>
      <c r="F84" s="76"/>
      <c r="G84" s="76"/>
      <c r="H84" s="71"/>
      <c r="I84" s="76"/>
      <c r="J84" s="76"/>
      <c r="K84" s="76"/>
      <c r="L84" s="76"/>
      <c r="M84" s="71"/>
      <c r="N84" s="76"/>
      <c r="O84" s="76"/>
      <c r="P84" s="76"/>
    </row>
    <row r="85" spans="1:16" s="141" customFormat="1">
      <c r="A85" s="76"/>
      <c r="B85" s="76"/>
      <c r="C85" s="71"/>
      <c r="D85" s="76"/>
      <c r="E85" s="76"/>
      <c r="F85" s="76"/>
      <c r="G85" s="76"/>
      <c r="H85" s="71"/>
      <c r="I85" s="76"/>
      <c r="J85" s="76"/>
      <c r="K85" s="76"/>
      <c r="L85" s="76"/>
      <c r="M85" s="71"/>
      <c r="N85" s="76"/>
      <c r="O85" s="76"/>
      <c r="P85" s="76"/>
    </row>
    <row r="86" spans="1:16" s="141" customFormat="1">
      <c r="A86" s="76"/>
      <c r="B86" s="76"/>
      <c r="C86" s="71"/>
      <c r="D86" s="76"/>
      <c r="E86" s="76"/>
      <c r="F86" s="76"/>
      <c r="G86" s="76"/>
      <c r="H86" s="71"/>
      <c r="I86" s="76"/>
      <c r="J86" s="76"/>
      <c r="K86" s="76"/>
      <c r="L86" s="76"/>
      <c r="M86" s="71"/>
      <c r="N86" s="76"/>
      <c r="O86" s="76"/>
      <c r="P86" s="76"/>
    </row>
    <row r="87" spans="1:16" s="141" customFormat="1">
      <c r="A87" s="76"/>
      <c r="B87" s="76"/>
      <c r="C87" s="71"/>
      <c r="D87" s="76"/>
      <c r="E87" s="76"/>
      <c r="F87" s="76"/>
      <c r="G87" s="76"/>
      <c r="H87" s="71"/>
      <c r="I87" s="76"/>
      <c r="J87" s="76"/>
      <c r="K87" s="76"/>
      <c r="L87" s="76"/>
      <c r="M87" s="71"/>
      <c r="N87" s="76"/>
      <c r="O87" s="76"/>
      <c r="P87" s="76"/>
    </row>
  </sheetData>
  <mergeCells count="1">
    <mergeCell ref="A1:P1"/>
  </mergeCells>
  <phoneticPr fontId="19" type="noConversion"/>
  <printOptions horizontalCentered="1"/>
  <pageMargins left="0.47244094488188981" right="0.27559055118110237" top="0.59055118110236227" bottom="0.59055118110236227" header="0.39370078740157483" footer="0.39370078740157483"/>
  <pageSetup paperSize="9" scale="94" orientation="landscape" horizontalDpi="4294967292" r:id="rId1"/>
  <headerFooter alignWithMargins="0">
    <oddFooter>&amp;C- 4 -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7"/>
  <sheetViews>
    <sheetView showGridLines="0" zoomScale="80" workbookViewId="0">
      <selection sqref="A1:IV65536"/>
    </sheetView>
  </sheetViews>
  <sheetFormatPr defaultColWidth="9" defaultRowHeight="16.2"/>
  <cols>
    <col min="1" max="1" width="2.59765625" style="76" customWidth="1"/>
    <col min="2" max="2" width="7.8984375" style="8" customWidth="1"/>
    <col min="3" max="3" width="19.8984375" style="73" customWidth="1"/>
    <col min="4" max="4" width="6.09765625" style="76" bestFit="1" customWidth="1"/>
    <col min="5" max="5" width="6.09765625" style="76" customWidth="1"/>
    <col min="6" max="6" width="5.59765625" style="76" customWidth="1"/>
    <col min="7" max="7" width="7.8984375" style="76" customWidth="1"/>
    <col min="8" max="8" width="19.8984375" style="71" customWidth="1"/>
    <col min="9" max="9" width="6.09765625" style="76" bestFit="1" customWidth="1"/>
    <col min="10" max="10" width="7.8984375" style="76" customWidth="1"/>
    <col min="11" max="11" width="5.59765625" style="76" customWidth="1"/>
    <col min="12" max="12" width="7.8984375" style="76" customWidth="1"/>
    <col min="13" max="13" width="19.8984375" style="71" customWidth="1"/>
    <col min="14" max="14" width="4.69921875" style="76" customWidth="1"/>
    <col min="15" max="15" width="7.8984375" style="76" customWidth="1"/>
    <col min="16" max="16" width="5.59765625" style="76" customWidth="1"/>
    <col min="17" max="16384" width="9" style="76"/>
  </cols>
  <sheetData>
    <row r="1" spans="1:19" s="154" customFormat="1" ht="24.6">
      <c r="A1" s="474" t="s">
        <v>391</v>
      </c>
      <c r="B1" s="474"/>
      <c r="C1" s="474"/>
      <c r="D1" s="474"/>
      <c r="E1" s="474"/>
      <c r="F1" s="474"/>
      <c r="G1" s="474"/>
      <c r="H1" s="474"/>
      <c r="I1" s="474"/>
      <c r="J1" s="474"/>
      <c r="K1" s="474"/>
      <c r="L1" s="474"/>
      <c r="M1" s="474"/>
      <c r="N1" s="474"/>
      <c r="O1" s="474"/>
      <c r="P1" s="474"/>
    </row>
    <row r="2" spans="1:19" s="154" customFormat="1" ht="10.5" customHeight="1">
      <c r="A2" s="139"/>
      <c r="B2" s="157"/>
      <c r="C2" s="146"/>
      <c r="D2" s="157"/>
      <c r="E2" s="157"/>
      <c r="F2" s="157"/>
      <c r="G2" s="157"/>
      <c r="H2" s="146"/>
      <c r="I2" s="157"/>
      <c r="J2" s="157"/>
      <c r="K2" s="157"/>
      <c r="L2" s="157"/>
      <c r="M2" s="146"/>
      <c r="N2" s="157"/>
      <c r="O2" s="157"/>
      <c r="P2" s="157"/>
    </row>
    <row r="3" spans="1:19" s="154" customFormat="1">
      <c r="A3" s="146" t="s">
        <v>100</v>
      </c>
      <c r="B3" s="158"/>
      <c r="C3" s="148"/>
      <c r="D3" s="157"/>
      <c r="E3" s="157"/>
      <c r="F3" s="157"/>
      <c r="G3" s="157"/>
      <c r="H3" s="146"/>
      <c r="I3" s="157"/>
      <c r="J3" s="157"/>
      <c r="K3" s="157"/>
      <c r="L3" s="157"/>
      <c r="M3" s="146"/>
      <c r="N3" s="157"/>
      <c r="O3" s="157"/>
      <c r="P3" s="158"/>
    </row>
    <row r="4" spans="1:19" ht="10.5" customHeight="1"/>
    <row r="5" spans="1:19" s="71" customFormat="1">
      <c r="A5" s="10" t="s">
        <v>0</v>
      </c>
      <c r="B5" s="78"/>
      <c r="C5" s="79" t="s">
        <v>1</v>
      </c>
      <c r="D5" s="78"/>
      <c r="E5" s="80"/>
      <c r="F5" s="81"/>
      <c r="G5" s="82"/>
      <c r="H5" s="79" t="s">
        <v>2</v>
      </c>
      <c r="I5" s="82"/>
      <c r="J5" s="83"/>
      <c r="K5" s="84"/>
      <c r="L5" s="85"/>
      <c r="M5" s="79" t="s">
        <v>3</v>
      </c>
      <c r="N5" s="82"/>
      <c r="O5" s="83"/>
      <c r="P5" s="86"/>
    </row>
    <row r="6" spans="1:19" s="71" customFormat="1">
      <c r="A6" s="87"/>
      <c r="B6" s="88" t="s">
        <v>4</v>
      </c>
      <c r="C6" s="89"/>
      <c r="D6" s="10" t="s">
        <v>5</v>
      </c>
      <c r="E6" s="90" t="s">
        <v>6</v>
      </c>
      <c r="F6" s="10" t="s">
        <v>5</v>
      </c>
      <c r="G6" s="88" t="s">
        <v>4</v>
      </c>
      <c r="H6" s="89"/>
      <c r="I6" s="10" t="s">
        <v>5</v>
      </c>
      <c r="J6" s="10" t="s">
        <v>6</v>
      </c>
      <c r="K6" s="10" t="s">
        <v>5</v>
      </c>
      <c r="L6" s="88" t="s">
        <v>4</v>
      </c>
      <c r="M6" s="91"/>
      <c r="N6" s="10" t="s">
        <v>5</v>
      </c>
      <c r="O6" s="10" t="s">
        <v>6</v>
      </c>
      <c r="P6" s="18" t="s">
        <v>5</v>
      </c>
    </row>
    <row r="7" spans="1:19" s="71" customFormat="1">
      <c r="A7" s="87"/>
      <c r="B7" s="92" t="s">
        <v>7</v>
      </c>
      <c r="C7" s="93" t="s">
        <v>8</v>
      </c>
      <c r="D7" s="94"/>
      <c r="E7" s="95" t="s">
        <v>9</v>
      </c>
      <c r="F7" s="94" t="s">
        <v>10</v>
      </c>
      <c r="G7" s="92" t="s">
        <v>7</v>
      </c>
      <c r="H7" s="93" t="s">
        <v>8</v>
      </c>
      <c r="I7" s="94"/>
      <c r="J7" s="94" t="s">
        <v>11</v>
      </c>
      <c r="K7" s="94" t="s">
        <v>10</v>
      </c>
      <c r="L7" s="92" t="s">
        <v>7</v>
      </c>
      <c r="M7" s="96" t="s">
        <v>8</v>
      </c>
      <c r="N7" s="94"/>
      <c r="O7" s="94" t="s">
        <v>12</v>
      </c>
      <c r="P7" s="97" t="s">
        <v>10</v>
      </c>
    </row>
    <row r="8" spans="1:19" s="71" customFormat="1">
      <c r="A8" s="98" t="s">
        <v>13</v>
      </c>
      <c r="B8" s="99" t="s">
        <v>14</v>
      </c>
      <c r="C8" s="100"/>
      <c r="D8" s="98" t="s">
        <v>15</v>
      </c>
      <c r="E8" s="101" t="s">
        <v>16</v>
      </c>
      <c r="F8" s="98" t="s">
        <v>17</v>
      </c>
      <c r="G8" s="99" t="s">
        <v>14</v>
      </c>
      <c r="H8" s="100"/>
      <c r="I8" s="98" t="s">
        <v>15</v>
      </c>
      <c r="J8" s="98" t="s">
        <v>16</v>
      </c>
      <c r="K8" s="98" t="s">
        <v>17</v>
      </c>
      <c r="L8" s="99" t="s">
        <v>14</v>
      </c>
      <c r="M8" s="102"/>
      <c r="N8" s="98" t="s">
        <v>15</v>
      </c>
      <c r="O8" s="98" t="s">
        <v>16</v>
      </c>
      <c r="P8" s="103" t="s">
        <v>17</v>
      </c>
    </row>
    <row r="9" spans="1:19" ht="3.9" customHeight="1">
      <c r="A9" s="104"/>
      <c r="B9" s="105"/>
      <c r="C9" s="110"/>
      <c r="D9" s="107"/>
      <c r="E9" s="107"/>
      <c r="F9" s="104"/>
      <c r="G9" s="108"/>
      <c r="H9" s="149"/>
      <c r="I9" s="107"/>
      <c r="J9" s="107"/>
      <c r="K9" s="104"/>
      <c r="L9" s="108"/>
      <c r="M9" s="149"/>
      <c r="N9" s="107"/>
      <c r="O9" s="107"/>
      <c r="P9" s="27"/>
    </row>
    <row r="10" spans="1:19" s="1" customFormat="1" ht="19.5" customHeight="1">
      <c r="A10" s="20" t="s">
        <v>18</v>
      </c>
      <c r="B10" s="152" t="s">
        <v>18</v>
      </c>
      <c r="C10" s="110" t="s">
        <v>19</v>
      </c>
      <c r="D10" s="111">
        <v>2123</v>
      </c>
      <c r="E10" s="159">
        <v>60.869979086875773</v>
      </c>
      <c r="F10" s="160">
        <f>D10/$D$10*100</f>
        <v>100</v>
      </c>
      <c r="G10" s="114"/>
      <c r="H10" s="110" t="s">
        <v>19</v>
      </c>
      <c r="I10" s="111">
        <v>1464</v>
      </c>
      <c r="J10" s="159">
        <v>81.472470207454293</v>
      </c>
      <c r="K10" s="160">
        <f>I10/$I$10*100</f>
        <v>100</v>
      </c>
      <c r="L10" s="105" t="s">
        <v>18</v>
      </c>
      <c r="M10" s="110" t="s">
        <v>19</v>
      </c>
      <c r="N10" s="111">
        <v>659</v>
      </c>
      <c r="O10" s="159">
        <v>38.974802996860724</v>
      </c>
      <c r="P10" s="161">
        <f>N10/$N$10*100</f>
        <v>100</v>
      </c>
    </row>
    <row r="11" spans="1:19" ht="6" customHeight="1">
      <c r="A11" s="20"/>
      <c r="B11" s="116"/>
      <c r="C11" s="110"/>
      <c r="D11" s="111"/>
      <c r="E11" s="159"/>
      <c r="F11" s="160"/>
      <c r="G11" s="117"/>
      <c r="H11" s="118"/>
      <c r="I11" s="111"/>
      <c r="J11" s="159"/>
      <c r="K11" s="160"/>
      <c r="L11" s="116"/>
      <c r="M11" s="110"/>
      <c r="N11" s="111"/>
      <c r="O11" s="159"/>
      <c r="P11" s="161"/>
    </row>
    <row r="12" spans="1:19" s="8" customFormat="1" ht="19.5" customHeight="1">
      <c r="A12" s="20">
        <v>1</v>
      </c>
      <c r="B12" s="119" t="s">
        <v>20</v>
      </c>
      <c r="C12" s="110" t="s">
        <v>21</v>
      </c>
      <c r="D12" s="111">
        <v>1115</v>
      </c>
      <c r="E12" s="159">
        <v>31.968924485099613</v>
      </c>
      <c r="F12" s="160">
        <f t="shared" ref="F12:F22" si="0">D12/$D$10*100</f>
        <v>52.520018841262363</v>
      </c>
      <c r="G12" s="119" t="s">
        <v>20</v>
      </c>
      <c r="H12" s="110" t="s">
        <v>21</v>
      </c>
      <c r="I12" s="111">
        <v>836</v>
      </c>
      <c r="J12" s="159">
        <v>46.523896921743017</v>
      </c>
      <c r="K12" s="160">
        <f t="shared" ref="K12:K22" si="1">I12/$I$10*100</f>
        <v>57.103825136612016</v>
      </c>
      <c r="L12" s="119" t="s">
        <v>20</v>
      </c>
      <c r="M12" s="110" t="s">
        <v>21</v>
      </c>
      <c r="N12" s="111">
        <v>279</v>
      </c>
      <c r="O12" s="159">
        <v>16.500713256637543</v>
      </c>
      <c r="P12" s="161">
        <f t="shared" ref="P12:P22" si="2">N12/$N$10*100</f>
        <v>42.33687405159332</v>
      </c>
    </row>
    <row r="13" spans="1:19" s="8" customFormat="1" ht="19.5" customHeight="1">
      <c r="A13" s="20">
        <v>2</v>
      </c>
      <c r="B13" s="119" t="s">
        <v>24</v>
      </c>
      <c r="C13" s="110" t="s">
        <v>25</v>
      </c>
      <c r="D13" s="111">
        <v>264</v>
      </c>
      <c r="E13" s="159">
        <v>7.569323824274707</v>
      </c>
      <c r="F13" s="160">
        <f t="shared" si="0"/>
        <v>12.435233160621761</v>
      </c>
      <c r="G13" s="119" t="s">
        <v>24</v>
      </c>
      <c r="H13" s="110" t="s">
        <v>25</v>
      </c>
      <c r="I13" s="111">
        <v>166</v>
      </c>
      <c r="J13" s="159">
        <v>9.2379986710638065</v>
      </c>
      <c r="K13" s="160">
        <f t="shared" si="1"/>
        <v>11.33879781420765</v>
      </c>
      <c r="L13" s="119" t="s">
        <v>24</v>
      </c>
      <c r="M13" s="110" t="s">
        <v>25</v>
      </c>
      <c r="N13" s="111">
        <v>98</v>
      </c>
      <c r="O13" s="159">
        <v>5.795949459320715</v>
      </c>
      <c r="P13" s="161">
        <f t="shared" si="2"/>
        <v>14.871016691957511</v>
      </c>
    </row>
    <row r="14" spans="1:19" s="8" customFormat="1" ht="19.5" customHeight="1">
      <c r="A14" s="20">
        <v>3</v>
      </c>
      <c r="B14" s="120" t="s">
        <v>22</v>
      </c>
      <c r="C14" s="110" t="s">
        <v>23</v>
      </c>
      <c r="D14" s="111">
        <v>187</v>
      </c>
      <c r="E14" s="159">
        <v>5.361604375527917</v>
      </c>
      <c r="F14" s="160">
        <f t="shared" si="0"/>
        <v>8.8082901554404138</v>
      </c>
      <c r="G14" s="120" t="s">
        <v>22</v>
      </c>
      <c r="H14" s="110" t="s">
        <v>23</v>
      </c>
      <c r="I14" s="111">
        <v>113</v>
      </c>
      <c r="J14" s="159">
        <v>6.2885171676518681</v>
      </c>
      <c r="K14" s="160">
        <f t="shared" si="1"/>
        <v>7.7185792349726778</v>
      </c>
      <c r="L14" s="120" t="s">
        <v>22</v>
      </c>
      <c r="M14" s="110" t="s">
        <v>23</v>
      </c>
      <c r="N14" s="111">
        <v>74</v>
      </c>
      <c r="O14" s="159">
        <v>4.3765332652013562</v>
      </c>
      <c r="P14" s="161">
        <f t="shared" si="2"/>
        <v>11.229135053110774</v>
      </c>
    </row>
    <row r="15" spans="1:19" s="8" customFormat="1" ht="19.5" customHeight="1">
      <c r="A15" s="20">
        <v>4</v>
      </c>
      <c r="B15" s="119" t="s">
        <v>26</v>
      </c>
      <c r="C15" s="110" t="s">
        <v>27</v>
      </c>
      <c r="D15" s="111">
        <v>60</v>
      </c>
      <c r="E15" s="159">
        <v>1.7203008691533426</v>
      </c>
      <c r="F15" s="160">
        <f t="shared" si="0"/>
        <v>2.8261893546867642</v>
      </c>
      <c r="G15" s="119" t="s">
        <v>26</v>
      </c>
      <c r="H15" s="110" t="s">
        <v>27</v>
      </c>
      <c r="I15" s="111">
        <v>39</v>
      </c>
      <c r="J15" s="159">
        <v>2.1703731817559544</v>
      </c>
      <c r="K15" s="160">
        <f t="shared" si="1"/>
        <v>2.6639344262295079</v>
      </c>
      <c r="L15" s="119" t="s">
        <v>26</v>
      </c>
      <c r="M15" s="110" t="s">
        <v>27</v>
      </c>
      <c r="N15" s="111">
        <v>21</v>
      </c>
      <c r="O15" s="159">
        <v>1.2419891698544387</v>
      </c>
      <c r="P15" s="161">
        <f t="shared" si="2"/>
        <v>3.1866464339908953</v>
      </c>
      <c r="R15" s="141"/>
      <c r="S15" s="141"/>
    </row>
    <row r="16" spans="1:19" s="8" customFormat="1" ht="19.5" customHeight="1">
      <c r="A16" s="20">
        <v>5</v>
      </c>
      <c r="B16" s="120" t="s">
        <v>28</v>
      </c>
      <c r="C16" s="110" t="s">
        <v>29</v>
      </c>
      <c r="D16" s="111">
        <v>33</v>
      </c>
      <c r="E16" s="159">
        <v>0.94616547803433837</v>
      </c>
      <c r="F16" s="160">
        <f t="shared" si="0"/>
        <v>1.5544041450777202</v>
      </c>
      <c r="G16" s="120" t="s">
        <v>28</v>
      </c>
      <c r="H16" s="110" t="s">
        <v>29</v>
      </c>
      <c r="I16" s="111">
        <v>26</v>
      </c>
      <c r="J16" s="159">
        <v>1.4469154545039695</v>
      </c>
      <c r="K16" s="160">
        <f t="shared" si="1"/>
        <v>1.7759562841530054</v>
      </c>
      <c r="L16" s="119" t="s">
        <v>34</v>
      </c>
      <c r="M16" s="110" t="s">
        <v>35</v>
      </c>
      <c r="N16" s="111">
        <v>10</v>
      </c>
      <c r="O16" s="159">
        <v>0.59142341421639943</v>
      </c>
      <c r="P16" s="161">
        <f t="shared" si="2"/>
        <v>1.5174506828528074</v>
      </c>
    </row>
    <row r="17" spans="1:18" s="8" customFormat="1" ht="19.5" customHeight="1">
      <c r="A17" s="20">
        <v>6</v>
      </c>
      <c r="B17" s="119" t="s">
        <v>30</v>
      </c>
      <c r="C17" s="110" t="s">
        <v>31</v>
      </c>
      <c r="D17" s="111">
        <v>21</v>
      </c>
      <c r="E17" s="159">
        <v>0.60210530420366992</v>
      </c>
      <c r="F17" s="160">
        <f t="shared" si="0"/>
        <v>0.9891662741403674</v>
      </c>
      <c r="G17" s="119" t="s">
        <v>30</v>
      </c>
      <c r="H17" s="110" t="s">
        <v>31</v>
      </c>
      <c r="I17" s="111">
        <v>12</v>
      </c>
      <c r="J17" s="159">
        <v>0.66780713284798587</v>
      </c>
      <c r="K17" s="160">
        <f t="shared" si="1"/>
        <v>0.81967213114754101</v>
      </c>
      <c r="L17" s="119" t="s">
        <v>30</v>
      </c>
      <c r="M17" s="110" t="s">
        <v>31</v>
      </c>
      <c r="N17" s="111">
        <v>9</v>
      </c>
      <c r="O17" s="159">
        <v>0.53228107279475945</v>
      </c>
      <c r="P17" s="161">
        <f t="shared" si="2"/>
        <v>1.3657056145675266</v>
      </c>
    </row>
    <row r="18" spans="1:18" s="8" customFormat="1" ht="19.5" customHeight="1">
      <c r="A18" s="20">
        <v>7</v>
      </c>
      <c r="B18" s="119" t="s">
        <v>34</v>
      </c>
      <c r="C18" s="110" t="s">
        <v>35</v>
      </c>
      <c r="D18" s="111">
        <v>19</v>
      </c>
      <c r="E18" s="159">
        <v>0.54476194189855842</v>
      </c>
      <c r="F18" s="160">
        <f t="shared" si="0"/>
        <v>0.89495996231747521</v>
      </c>
      <c r="G18" s="119" t="s">
        <v>34</v>
      </c>
      <c r="H18" s="110" t="s">
        <v>35</v>
      </c>
      <c r="I18" s="111">
        <v>9</v>
      </c>
      <c r="J18" s="159">
        <v>0.50085534963598943</v>
      </c>
      <c r="K18" s="160">
        <f t="shared" si="1"/>
        <v>0.61475409836065575</v>
      </c>
      <c r="L18" s="119" t="s">
        <v>32</v>
      </c>
      <c r="M18" s="110" t="s">
        <v>33</v>
      </c>
      <c r="N18" s="111">
        <v>8</v>
      </c>
      <c r="O18" s="159">
        <v>0.47313873137311957</v>
      </c>
      <c r="P18" s="161">
        <f t="shared" si="2"/>
        <v>1.2139605462822458</v>
      </c>
    </row>
    <row r="19" spans="1:18" s="8" customFormat="1" ht="19.5" customHeight="1">
      <c r="A19" s="20">
        <v>8</v>
      </c>
      <c r="B19" s="119" t="s">
        <v>32</v>
      </c>
      <c r="C19" s="110" t="s">
        <v>33</v>
      </c>
      <c r="D19" s="111">
        <v>16</v>
      </c>
      <c r="E19" s="159">
        <v>0.45874689844089134</v>
      </c>
      <c r="F19" s="160">
        <f t="shared" si="0"/>
        <v>0.75365049458313704</v>
      </c>
      <c r="G19" s="119" t="s">
        <v>32</v>
      </c>
      <c r="H19" s="110" t="s">
        <v>33</v>
      </c>
      <c r="I19" s="111">
        <v>8</v>
      </c>
      <c r="J19" s="159">
        <v>0.4452047552319906</v>
      </c>
      <c r="K19" s="160">
        <f t="shared" si="1"/>
        <v>0.54644808743169404</v>
      </c>
      <c r="L19" s="120" t="s">
        <v>28</v>
      </c>
      <c r="M19" s="110" t="s">
        <v>29</v>
      </c>
      <c r="N19" s="111">
        <v>7</v>
      </c>
      <c r="O19" s="159">
        <v>0.41399638995147958</v>
      </c>
      <c r="P19" s="161">
        <f t="shared" si="2"/>
        <v>1.062215477996965</v>
      </c>
    </row>
    <row r="20" spans="1:18" s="8" customFormat="1" ht="19.5" customHeight="1">
      <c r="A20" s="20">
        <v>9</v>
      </c>
      <c r="B20" s="119" t="s">
        <v>44</v>
      </c>
      <c r="C20" s="110" t="s">
        <v>45</v>
      </c>
      <c r="D20" s="111">
        <v>9</v>
      </c>
      <c r="E20" s="159">
        <v>0.25804513037300136</v>
      </c>
      <c r="F20" s="160">
        <f t="shared" si="0"/>
        <v>0.42392840320301461</v>
      </c>
      <c r="G20" s="119" t="s">
        <v>42</v>
      </c>
      <c r="H20" s="110" t="s">
        <v>43</v>
      </c>
      <c r="I20" s="111">
        <v>7</v>
      </c>
      <c r="J20" s="159">
        <v>0.38955416082799177</v>
      </c>
      <c r="K20" s="160">
        <f t="shared" si="1"/>
        <v>0.47814207650273227</v>
      </c>
      <c r="L20" s="119" t="s">
        <v>44</v>
      </c>
      <c r="M20" s="110" t="s">
        <v>45</v>
      </c>
      <c r="N20" s="111">
        <v>4</v>
      </c>
      <c r="O20" s="159">
        <v>0.23656936568655978</v>
      </c>
      <c r="P20" s="161">
        <f t="shared" si="2"/>
        <v>0.60698027314112291</v>
      </c>
      <c r="Q20" s="141"/>
      <c r="R20" s="141"/>
    </row>
    <row r="21" spans="1:18" s="8" customFormat="1" ht="19.5" customHeight="1">
      <c r="A21" s="20">
        <v>10</v>
      </c>
      <c r="B21" s="119" t="s">
        <v>42</v>
      </c>
      <c r="C21" s="110" t="s">
        <v>43</v>
      </c>
      <c r="D21" s="111">
        <v>7</v>
      </c>
      <c r="E21" s="159">
        <v>0.20070176806788997</v>
      </c>
      <c r="F21" s="160">
        <f t="shared" si="0"/>
        <v>0.32972209138012248</v>
      </c>
      <c r="G21" s="119" t="s">
        <v>44</v>
      </c>
      <c r="H21" s="110" t="s">
        <v>45</v>
      </c>
      <c r="I21" s="111">
        <v>5</v>
      </c>
      <c r="J21" s="159">
        <v>0.27825297201999416</v>
      </c>
      <c r="K21" s="160">
        <f t="shared" si="1"/>
        <v>0.34153005464480873</v>
      </c>
      <c r="L21" s="119" t="s">
        <v>101</v>
      </c>
      <c r="M21" s="110" t="s">
        <v>93</v>
      </c>
      <c r="N21" s="111">
        <v>3</v>
      </c>
      <c r="O21" s="159">
        <v>0.17742702426491985</v>
      </c>
      <c r="P21" s="161">
        <f t="shared" si="2"/>
        <v>0.45523520485584218</v>
      </c>
    </row>
    <row r="22" spans="1:18" s="8" customFormat="1" ht="19.5" customHeight="1">
      <c r="A22" s="20"/>
      <c r="B22" s="120"/>
      <c r="C22" s="110" t="s">
        <v>41</v>
      </c>
      <c r="D22" s="111">
        <f>D10-SUM(D12:D21)</f>
        <v>392</v>
      </c>
      <c r="E22" s="159">
        <v>11.239299011801839</v>
      </c>
      <c r="F22" s="160">
        <f t="shared" si="0"/>
        <v>18.46443711728686</v>
      </c>
      <c r="G22" s="117"/>
      <c r="H22" s="110" t="s">
        <v>41</v>
      </c>
      <c r="I22" s="111">
        <f>I10-SUM(I12:I21)</f>
        <v>243</v>
      </c>
      <c r="J22" s="159">
        <v>13.523094440171716</v>
      </c>
      <c r="K22" s="160">
        <f t="shared" si="1"/>
        <v>16.598360655737704</v>
      </c>
      <c r="L22" s="120"/>
      <c r="M22" s="110" t="s">
        <v>41</v>
      </c>
      <c r="N22" s="111">
        <f>N10-SUM(N12:N21)</f>
        <v>146</v>
      </c>
      <c r="O22" s="159">
        <v>8.6347818475594327</v>
      </c>
      <c r="P22" s="161">
        <f t="shared" si="2"/>
        <v>22.154779969650988</v>
      </c>
    </row>
    <row r="23" spans="1:18" s="8" customFormat="1" ht="5.0999999999999996" customHeight="1">
      <c r="A23" s="20"/>
      <c r="B23" s="120"/>
      <c r="C23" s="110"/>
      <c r="D23" s="111"/>
      <c r="E23" s="159"/>
      <c r="F23" s="160"/>
      <c r="G23" s="117"/>
      <c r="H23" s="118"/>
      <c r="I23" s="111"/>
      <c r="J23" s="159"/>
      <c r="K23" s="160"/>
      <c r="L23" s="117"/>
      <c r="M23" s="118"/>
      <c r="N23" s="111"/>
      <c r="O23" s="159"/>
      <c r="P23" s="161"/>
    </row>
    <row r="24" spans="1:18" s="8" customFormat="1" ht="5.0999999999999996" customHeight="1">
      <c r="A24" s="121"/>
      <c r="B24" s="122"/>
      <c r="C24" s="123"/>
      <c r="D24" s="124"/>
      <c r="E24" s="162"/>
      <c r="F24" s="163"/>
      <c r="G24" s="127"/>
      <c r="H24" s="128"/>
      <c r="I24" s="124"/>
      <c r="J24" s="162"/>
      <c r="K24" s="163"/>
      <c r="L24" s="127"/>
      <c r="M24" s="128"/>
      <c r="N24" s="124"/>
      <c r="O24" s="162"/>
      <c r="P24" s="162"/>
    </row>
    <row r="25" spans="1:18" s="8" customFormat="1" ht="19.5" customHeight="1">
      <c r="A25" s="20">
        <v>11</v>
      </c>
      <c r="B25" s="119" t="s">
        <v>101</v>
      </c>
      <c r="C25" s="110" t="s">
        <v>93</v>
      </c>
      <c r="D25" s="111">
        <v>6</v>
      </c>
      <c r="E25" s="159">
        <v>0.17203008691533425</v>
      </c>
      <c r="F25" s="160">
        <f>D25/$D$10*100</f>
        <v>0.28261893546867639</v>
      </c>
      <c r="G25" s="119">
        <v>347</v>
      </c>
      <c r="H25" s="110" t="s">
        <v>94</v>
      </c>
      <c r="I25" s="111">
        <v>5</v>
      </c>
      <c r="J25" s="159">
        <v>0.27825297201999416</v>
      </c>
      <c r="K25" s="160">
        <f>I25/$I$10*100</f>
        <v>0.34153005464480873</v>
      </c>
      <c r="L25" s="119" t="s">
        <v>36</v>
      </c>
      <c r="M25" s="110" t="s">
        <v>51</v>
      </c>
      <c r="N25" s="111">
        <v>2</v>
      </c>
      <c r="O25" s="159">
        <v>0.11828468284327989</v>
      </c>
      <c r="P25" s="161">
        <f>N25/$N$10*100</f>
        <v>0.30349013657056145</v>
      </c>
      <c r="Q25" s="141"/>
      <c r="R25" s="141"/>
    </row>
    <row r="26" spans="1:18" s="8" customFormat="1" ht="19.5" customHeight="1">
      <c r="A26" s="20">
        <v>12</v>
      </c>
      <c r="B26" s="119">
        <v>347</v>
      </c>
      <c r="C26" s="110" t="s">
        <v>94</v>
      </c>
      <c r="D26" s="111">
        <v>5</v>
      </c>
      <c r="E26" s="159">
        <v>0.14335840576277856</v>
      </c>
      <c r="F26" s="160">
        <f>D26/$D$10*100</f>
        <v>0.23551577955723035</v>
      </c>
      <c r="G26" s="119" t="s">
        <v>101</v>
      </c>
      <c r="H26" s="110" t="s">
        <v>93</v>
      </c>
      <c r="I26" s="111">
        <v>3</v>
      </c>
      <c r="J26" s="159">
        <v>0.16695178321199647</v>
      </c>
      <c r="K26" s="160">
        <f>I26/$I$10*100</f>
        <v>0.20491803278688525</v>
      </c>
      <c r="L26" s="119">
        <v>200</v>
      </c>
      <c r="M26" s="110" t="s">
        <v>95</v>
      </c>
      <c r="N26" s="111">
        <v>1</v>
      </c>
      <c r="O26" s="159">
        <v>5.9142341421639946E-2</v>
      </c>
      <c r="P26" s="161">
        <f>N26/$N$10*100</f>
        <v>0.15174506828528073</v>
      </c>
    </row>
    <row r="27" spans="1:18" s="8" customFormat="1" ht="19.5" customHeight="1">
      <c r="A27" s="20">
        <v>13</v>
      </c>
      <c r="B27" s="119">
        <v>350</v>
      </c>
      <c r="C27" s="110" t="s">
        <v>96</v>
      </c>
      <c r="D27" s="111">
        <v>5</v>
      </c>
      <c r="E27" s="159">
        <v>0.14335840576277856</v>
      </c>
      <c r="F27" s="160">
        <f>D27/$D$10*100</f>
        <v>0.23551577955723035</v>
      </c>
      <c r="G27" s="119">
        <v>350</v>
      </c>
      <c r="H27" s="110" t="s">
        <v>96</v>
      </c>
      <c r="I27" s="111">
        <v>3</v>
      </c>
      <c r="J27" s="159">
        <v>0.16695178321199647</v>
      </c>
      <c r="K27" s="160">
        <f>I27/$I$10*100</f>
        <v>0.20491803278688525</v>
      </c>
      <c r="L27" s="119" t="s">
        <v>102</v>
      </c>
      <c r="M27" s="153" t="s">
        <v>97</v>
      </c>
      <c r="N27" s="111">
        <v>1</v>
      </c>
      <c r="O27" s="159">
        <v>5.9142341421639946E-2</v>
      </c>
      <c r="P27" s="161">
        <f>N27/$N$10*100</f>
        <v>0.15174506828528073</v>
      </c>
      <c r="Q27" s="141"/>
      <c r="R27" s="141"/>
    </row>
    <row r="28" spans="1:18" s="8" customFormat="1" ht="19.5" customHeight="1">
      <c r="A28" s="20">
        <v>14</v>
      </c>
      <c r="B28" s="119">
        <v>200</v>
      </c>
      <c r="C28" s="153" t="s">
        <v>95</v>
      </c>
      <c r="D28" s="111">
        <v>3</v>
      </c>
      <c r="E28" s="159">
        <v>8.6015043457667126E-2</v>
      </c>
      <c r="F28" s="160">
        <f>D28/$D$10*100</f>
        <v>0.1413094677343382</v>
      </c>
      <c r="G28" s="119">
        <v>220</v>
      </c>
      <c r="H28" s="153" t="s">
        <v>98</v>
      </c>
      <c r="I28" s="111">
        <v>3</v>
      </c>
      <c r="J28" s="159">
        <v>0.16695178321199647</v>
      </c>
      <c r="K28" s="160">
        <f>I28/$I$10*100</f>
        <v>0.20491803278688525</v>
      </c>
      <c r="L28" s="119">
        <v>38</v>
      </c>
      <c r="M28" s="110" t="s">
        <v>99</v>
      </c>
      <c r="N28" s="111">
        <v>1</v>
      </c>
      <c r="O28" s="159">
        <v>5.9142341421639946E-2</v>
      </c>
      <c r="P28" s="161">
        <f>N28/$N$10*100</f>
        <v>0.15174506828528073</v>
      </c>
    </row>
    <row r="29" spans="1:18" s="68" customFormat="1" ht="19.5" customHeight="1">
      <c r="A29" s="130">
        <v>15</v>
      </c>
      <c r="B29" s="131">
        <v>220</v>
      </c>
      <c r="C29" s="132" t="s">
        <v>98</v>
      </c>
      <c r="D29" s="66">
        <v>3</v>
      </c>
      <c r="E29" s="164">
        <v>8.6015043457667126E-2</v>
      </c>
      <c r="F29" s="165">
        <f>D29/$D$10*100</f>
        <v>0.1413094677343382</v>
      </c>
      <c r="G29" s="131">
        <v>200</v>
      </c>
      <c r="H29" s="132" t="s">
        <v>95</v>
      </c>
      <c r="I29" s="66">
        <v>2</v>
      </c>
      <c r="J29" s="164">
        <v>0.11130118880799765</v>
      </c>
      <c r="K29" s="165">
        <f>I29/$I$10*100</f>
        <v>0.13661202185792351</v>
      </c>
      <c r="L29" s="131"/>
      <c r="M29" s="132"/>
      <c r="N29" s="66"/>
      <c r="O29" s="133"/>
      <c r="P29" s="133"/>
    </row>
    <row r="30" spans="1:18" s="68" customFormat="1" ht="2.25" customHeight="1">
      <c r="A30" s="135"/>
      <c r="B30" s="119"/>
      <c r="C30" s="150"/>
      <c r="D30" s="111"/>
      <c r="E30" s="112"/>
      <c r="F30" s="112"/>
      <c r="G30" s="117"/>
      <c r="H30" s="151"/>
      <c r="I30" s="111"/>
      <c r="J30" s="112"/>
      <c r="K30" s="112"/>
      <c r="L30" s="117"/>
      <c r="M30" s="151"/>
      <c r="N30" s="111"/>
      <c r="O30" s="112"/>
      <c r="P30" s="112"/>
    </row>
    <row r="31" spans="1:18" s="155" customFormat="1">
      <c r="A31" s="19" t="s">
        <v>103</v>
      </c>
      <c r="B31" s="154"/>
      <c r="I31" s="156"/>
      <c r="J31" s="156"/>
      <c r="K31" s="156"/>
      <c r="L31" s="154"/>
      <c r="M31" s="154"/>
      <c r="N31" s="156"/>
      <c r="O31" s="156"/>
      <c r="P31" s="156"/>
    </row>
    <row r="32" spans="1:18" s="155" customFormat="1">
      <c r="A32" s="27" t="s">
        <v>104</v>
      </c>
      <c r="B32" s="154"/>
      <c r="I32" s="156"/>
      <c r="J32" s="156"/>
      <c r="K32" s="156"/>
      <c r="N32" s="156"/>
      <c r="O32" s="156"/>
      <c r="P32" s="156"/>
    </row>
    <row r="33" spans="1:16" s="77" customFormat="1" ht="15.6">
      <c r="A33" s="137" t="s">
        <v>18</v>
      </c>
      <c r="B33" s="76"/>
      <c r="C33" s="73"/>
      <c r="H33" s="73"/>
      <c r="I33" s="137"/>
      <c r="J33" s="137"/>
      <c r="K33" s="137"/>
      <c r="M33" s="73"/>
      <c r="N33" s="137"/>
      <c r="O33" s="137"/>
      <c r="P33" s="137"/>
    </row>
    <row r="34" spans="1:16" s="141" customFormat="1">
      <c r="A34" s="76"/>
      <c r="B34" s="76"/>
      <c r="C34" s="71"/>
      <c r="D34" s="76"/>
      <c r="E34" s="76"/>
      <c r="F34" s="76"/>
      <c r="G34" s="76"/>
      <c r="H34" s="71"/>
      <c r="I34" s="76"/>
      <c r="J34" s="76"/>
      <c r="K34" s="76"/>
      <c r="L34" s="76"/>
      <c r="M34" s="71"/>
      <c r="N34" s="76"/>
      <c r="O34" s="76"/>
      <c r="P34" s="76"/>
    </row>
    <row r="35" spans="1:16" s="141" customFormat="1">
      <c r="A35" s="76"/>
      <c r="B35" s="1"/>
      <c r="C35" s="1"/>
      <c r="D35" s="76"/>
      <c r="E35" s="76"/>
      <c r="F35" s="76"/>
      <c r="G35" s="76"/>
      <c r="H35" s="71"/>
      <c r="I35" s="76"/>
      <c r="J35" s="76"/>
      <c r="K35" s="76"/>
      <c r="L35" s="76"/>
      <c r="M35" s="71"/>
      <c r="N35" s="76"/>
      <c r="O35" s="76"/>
      <c r="P35" s="76"/>
    </row>
    <row r="36" spans="1:16" s="141" customFormat="1">
      <c r="A36" s="76"/>
      <c r="B36" s="76"/>
      <c r="C36" s="1"/>
      <c r="D36" s="76"/>
      <c r="E36" s="76"/>
      <c r="F36" s="76"/>
      <c r="G36" s="76"/>
      <c r="H36" s="71"/>
      <c r="I36" s="76"/>
      <c r="J36" s="76"/>
      <c r="K36" s="76"/>
      <c r="L36" s="76"/>
      <c r="M36" s="71"/>
      <c r="N36" s="76"/>
      <c r="O36" s="76"/>
      <c r="P36" s="76"/>
    </row>
    <row r="37" spans="1:16" s="141" customFormat="1">
      <c r="A37" s="76"/>
      <c r="B37" s="76"/>
      <c r="C37" s="71"/>
      <c r="D37" s="76"/>
      <c r="E37" s="76"/>
      <c r="F37" s="76"/>
      <c r="G37" s="76"/>
      <c r="H37" s="71"/>
      <c r="I37" s="76"/>
      <c r="J37" s="76"/>
      <c r="K37" s="76"/>
      <c r="L37" s="76"/>
      <c r="M37" s="71"/>
      <c r="N37" s="76"/>
      <c r="O37" s="76"/>
      <c r="P37" s="76"/>
    </row>
    <row r="38" spans="1:16" s="141" customFormat="1">
      <c r="A38" s="76"/>
      <c r="B38" s="76"/>
      <c r="C38" s="71"/>
      <c r="D38" s="76"/>
      <c r="E38" s="76"/>
      <c r="F38" s="76"/>
      <c r="G38" s="76"/>
      <c r="H38" s="71"/>
      <c r="I38" s="76"/>
      <c r="J38" s="76"/>
      <c r="K38" s="76"/>
      <c r="L38" s="76"/>
      <c r="M38" s="71"/>
      <c r="N38" s="76"/>
      <c r="O38" s="76"/>
      <c r="P38" s="76"/>
    </row>
    <row r="39" spans="1:16" s="141" customFormat="1">
      <c r="A39" s="76"/>
      <c r="B39" s="76"/>
      <c r="C39" s="71"/>
      <c r="D39" s="76"/>
      <c r="E39" s="76"/>
      <c r="F39" s="76"/>
      <c r="G39" s="76"/>
      <c r="H39" s="71"/>
      <c r="I39" s="76"/>
      <c r="J39" s="76"/>
      <c r="K39" s="76"/>
      <c r="L39" s="76"/>
      <c r="M39" s="71"/>
      <c r="N39" s="76"/>
      <c r="O39" s="76"/>
      <c r="P39" s="76"/>
    </row>
    <row r="40" spans="1:16" s="141" customFormat="1">
      <c r="A40" s="76"/>
      <c r="B40" s="76"/>
      <c r="C40" s="71"/>
      <c r="D40" s="76"/>
      <c r="E40" s="76"/>
      <c r="F40" s="76"/>
      <c r="G40" s="76"/>
      <c r="H40" s="71"/>
      <c r="I40" s="76"/>
      <c r="J40" s="76"/>
      <c r="K40" s="76"/>
      <c r="L40" s="76"/>
      <c r="M40" s="71"/>
      <c r="N40" s="76"/>
      <c r="O40" s="76"/>
      <c r="P40" s="76"/>
    </row>
    <row r="41" spans="1:16" s="141" customFormat="1">
      <c r="A41" s="76"/>
      <c r="B41" s="76"/>
      <c r="C41" s="71"/>
      <c r="D41" s="76"/>
      <c r="E41" s="76"/>
      <c r="F41" s="76"/>
      <c r="G41" s="76"/>
      <c r="H41" s="71"/>
      <c r="I41" s="76"/>
      <c r="J41" s="76"/>
      <c r="K41" s="76"/>
      <c r="L41" s="76"/>
      <c r="M41" s="71"/>
      <c r="N41" s="76"/>
      <c r="O41" s="76"/>
      <c r="P41" s="76"/>
    </row>
    <row r="42" spans="1:16" s="141" customFormat="1">
      <c r="A42" s="76"/>
      <c r="B42" s="76"/>
      <c r="C42" s="71"/>
      <c r="D42" s="76"/>
      <c r="E42" s="76"/>
      <c r="F42" s="76"/>
      <c r="G42" s="76"/>
      <c r="H42" s="71"/>
      <c r="I42" s="76"/>
      <c r="J42" s="76"/>
      <c r="K42" s="76"/>
      <c r="L42" s="76"/>
      <c r="M42" s="71"/>
      <c r="N42" s="76"/>
      <c r="O42" s="76"/>
      <c r="P42" s="76"/>
    </row>
    <row r="43" spans="1:16" s="141" customFormat="1">
      <c r="A43" s="76"/>
      <c r="B43" s="76"/>
      <c r="C43" s="71"/>
      <c r="D43" s="76"/>
      <c r="E43" s="76"/>
      <c r="F43" s="76"/>
      <c r="G43" s="76"/>
      <c r="H43" s="71"/>
      <c r="I43" s="76"/>
      <c r="J43" s="76"/>
      <c r="K43" s="76"/>
      <c r="L43" s="76"/>
      <c r="M43" s="71"/>
      <c r="N43" s="76"/>
      <c r="O43" s="76"/>
      <c r="P43" s="76"/>
    </row>
    <row r="44" spans="1:16" s="141" customFormat="1">
      <c r="A44" s="76"/>
      <c r="B44" s="76"/>
      <c r="C44" s="71"/>
      <c r="D44" s="76"/>
      <c r="E44" s="76"/>
      <c r="F44" s="76"/>
      <c r="G44" s="76"/>
      <c r="H44" s="71"/>
      <c r="I44" s="76"/>
      <c r="J44" s="76"/>
      <c r="K44" s="76"/>
      <c r="L44" s="76"/>
      <c r="M44" s="71"/>
      <c r="N44" s="76"/>
      <c r="O44" s="76"/>
      <c r="P44" s="76"/>
    </row>
    <row r="45" spans="1:16" s="141" customFormat="1">
      <c r="A45" s="76"/>
      <c r="B45" s="76"/>
      <c r="C45" s="71"/>
      <c r="D45" s="76"/>
      <c r="E45" s="76"/>
      <c r="F45" s="76"/>
      <c r="G45" s="76"/>
      <c r="H45" s="71"/>
      <c r="I45" s="76"/>
      <c r="J45" s="76"/>
      <c r="K45" s="76"/>
      <c r="L45" s="76"/>
      <c r="M45" s="71"/>
      <c r="N45" s="76"/>
      <c r="O45" s="76"/>
      <c r="P45" s="76"/>
    </row>
    <row r="46" spans="1:16" s="141" customFormat="1">
      <c r="A46" s="76"/>
      <c r="B46" s="76"/>
      <c r="C46" s="71"/>
      <c r="D46" s="76"/>
      <c r="E46" s="76"/>
      <c r="F46" s="76"/>
      <c r="G46" s="76"/>
      <c r="H46" s="71"/>
      <c r="I46" s="76"/>
      <c r="J46" s="76"/>
      <c r="K46" s="76"/>
      <c r="L46" s="76"/>
      <c r="M46" s="71"/>
      <c r="N46" s="76"/>
      <c r="O46" s="76"/>
      <c r="P46" s="76"/>
    </row>
    <row r="47" spans="1:16" s="141" customFormat="1">
      <c r="A47" s="76"/>
      <c r="B47" s="76"/>
      <c r="C47" s="71"/>
      <c r="D47" s="76"/>
      <c r="E47" s="76"/>
      <c r="F47" s="76"/>
      <c r="G47" s="76"/>
      <c r="H47" s="71"/>
      <c r="I47" s="76"/>
      <c r="J47" s="76"/>
      <c r="K47" s="76"/>
      <c r="L47" s="76"/>
      <c r="M47" s="71"/>
      <c r="N47" s="76"/>
      <c r="O47" s="76"/>
      <c r="P47" s="76"/>
    </row>
    <row r="48" spans="1:16" s="141" customFormat="1">
      <c r="A48" s="76"/>
      <c r="B48" s="76"/>
      <c r="C48" s="71"/>
      <c r="D48" s="76"/>
      <c r="E48" s="76"/>
      <c r="F48" s="76"/>
      <c r="G48" s="76"/>
      <c r="H48" s="71"/>
      <c r="I48" s="76"/>
      <c r="J48" s="76"/>
      <c r="K48" s="76"/>
      <c r="L48" s="76"/>
      <c r="M48" s="71"/>
      <c r="N48" s="76"/>
      <c r="O48" s="76"/>
      <c r="P48" s="76"/>
    </row>
    <row r="49" spans="1:16" s="141" customFormat="1">
      <c r="A49" s="76"/>
      <c r="B49" s="76"/>
      <c r="C49" s="71"/>
      <c r="D49" s="76"/>
      <c r="E49" s="76"/>
      <c r="F49" s="76"/>
      <c r="G49" s="76"/>
      <c r="H49" s="71"/>
      <c r="I49" s="76"/>
      <c r="J49" s="76"/>
      <c r="K49" s="76"/>
      <c r="L49" s="76"/>
      <c r="M49" s="71"/>
      <c r="N49" s="76"/>
      <c r="O49" s="76"/>
      <c r="P49" s="76"/>
    </row>
    <row r="50" spans="1:16" s="141" customFormat="1">
      <c r="A50" s="76"/>
      <c r="B50" s="76"/>
      <c r="C50" s="71"/>
      <c r="D50" s="76"/>
      <c r="E50" s="76"/>
      <c r="F50" s="76"/>
      <c r="G50" s="76"/>
      <c r="H50" s="71"/>
      <c r="I50" s="76"/>
      <c r="J50" s="76"/>
      <c r="K50" s="76"/>
      <c r="L50" s="76"/>
      <c r="M50" s="71"/>
      <c r="N50" s="76"/>
      <c r="O50" s="76"/>
      <c r="P50" s="76"/>
    </row>
    <row r="51" spans="1:16" s="141" customFormat="1">
      <c r="A51" s="76"/>
      <c r="B51" s="76"/>
      <c r="C51" s="71"/>
      <c r="D51" s="76"/>
      <c r="E51" s="76"/>
      <c r="F51" s="76"/>
      <c r="G51" s="76"/>
      <c r="H51" s="71"/>
      <c r="I51" s="76"/>
      <c r="J51" s="76"/>
      <c r="K51" s="76"/>
      <c r="L51" s="76"/>
      <c r="M51" s="71"/>
      <c r="N51" s="76"/>
      <c r="O51" s="76"/>
      <c r="P51" s="76"/>
    </row>
    <row r="52" spans="1:16" s="141" customFormat="1">
      <c r="A52" s="76"/>
      <c r="B52" s="76"/>
      <c r="C52" s="71"/>
      <c r="D52" s="76"/>
      <c r="E52" s="76"/>
      <c r="F52" s="76"/>
      <c r="G52" s="76"/>
      <c r="H52" s="71"/>
      <c r="I52" s="76"/>
      <c r="J52" s="76"/>
      <c r="K52" s="76"/>
      <c r="L52" s="76"/>
      <c r="M52" s="71"/>
      <c r="N52" s="76"/>
      <c r="O52" s="76"/>
      <c r="P52" s="76"/>
    </row>
    <row r="53" spans="1:16" s="141" customFormat="1">
      <c r="A53" s="76"/>
      <c r="B53" s="76"/>
      <c r="C53" s="71"/>
      <c r="D53" s="76"/>
      <c r="E53" s="76"/>
      <c r="F53" s="76"/>
      <c r="G53" s="76"/>
      <c r="H53" s="71"/>
      <c r="I53" s="76"/>
      <c r="J53" s="76"/>
      <c r="K53" s="76"/>
      <c r="L53" s="76"/>
      <c r="M53" s="71"/>
      <c r="N53" s="76"/>
      <c r="O53" s="76"/>
      <c r="P53" s="76"/>
    </row>
    <row r="54" spans="1:16" s="141" customFormat="1">
      <c r="A54" s="76"/>
      <c r="B54" s="76"/>
      <c r="C54" s="71"/>
      <c r="D54" s="76"/>
      <c r="E54" s="76"/>
      <c r="F54" s="76"/>
      <c r="G54" s="76"/>
      <c r="H54" s="71"/>
      <c r="I54" s="76"/>
      <c r="J54" s="76"/>
      <c r="K54" s="76"/>
      <c r="L54" s="76"/>
      <c r="M54" s="71"/>
      <c r="N54" s="76"/>
      <c r="O54" s="76"/>
      <c r="P54" s="76"/>
    </row>
    <row r="55" spans="1:16" s="141" customFormat="1">
      <c r="A55" s="76"/>
      <c r="B55" s="76"/>
      <c r="C55" s="71"/>
      <c r="D55" s="76"/>
      <c r="E55" s="76"/>
      <c r="F55" s="76"/>
      <c r="G55" s="76"/>
      <c r="H55" s="71"/>
      <c r="I55" s="76"/>
      <c r="J55" s="76"/>
      <c r="K55" s="76"/>
      <c r="L55" s="76"/>
      <c r="M55" s="71"/>
      <c r="N55" s="76"/>
      <c r="O55" s="76"/>
      <c r="P55" s="76"/>
    </row>
    <row r="56" spans="1:16" s="141" customFormat="1">
      <c r="A56" s="76"/>
      <c r="B56" s="76"/>
      <c r="C56" s="71"/>
      <c r="D56" s="76"/>
      <c r="E56" s="76"/>
      <c r="F56" s="76"/>
      <c r="G56" s="76"/>
      <c r="H56" s="71"/>
      <c r="I56" s="76"/>
      <c r="J56" s="76"/>
      <c r="K56" s="76"/>
      <c r="L56" s="76"/>
      <c r="M56" s="71"/>
      <c r="N56" s="76"/>
      <c r="O56" s="76"/>
      <c r="P56" s="76"/>
    </row>
    <row r="57" spans="1:16" s="141" customFormat="1">
      <c r="A57" s="76"/>
      <c r="B57" s="76"/>
      <c r="C57" s="71"/>
      <c r="D57" s="76"/>
      <c r="E57" s="76"/>
      <c r="F57" s="76"/>
      <c r="G57" s="76"/>
      <c r="H57" s="71"/>
      <c r="I57" s="76"/>
      <c r="J57" s="76"/>
      <c r="K57" s="76"/>
      <c r="L57" s="76"/>
      <c r="M57" s="71"/>
      <c r="N57" s="76"/>
      <c r="O57" s="76"/>
      <c r="P57" s="76"/>
    </row>
    <row r="58" spans="1:16" s="141" customFormat="1">
      <c r="A58" s="76"/>
      <c r="B58" s="76"/>
      <c r="C58" s="71"/>
      <c r="D58" s="76"/>
      <c r="E58" s="76"/>
      <c r="F58" s="76"/>
      <c r="G58" s="76"/>
      <c r="H58" s="71"/>
      <c r="I58" s="76"/>
      <c r="J58" s="76"/>
      <c r="K58" s="76"/>
      <c r="L58" s="76"/>
      <c r="M58" s="71"/>
      <c r="N58" s="76"/>
      <c r="O58" s="76"/>
      <c r="P58" s="76"/>
    </row>
    <row r="59" spans="1:16" s="141" customFormat="1">
      <c r="A59" s="76"/>
      <c r="B59" s="76"/>
      <c r="C59" s="71"/>
      <c r="D59" s="76"/>
      <c r="E59" s="76"/>
      <c r="F59" s="76"/>
      <c r="G59" s="76"/>
      <c r="H59" s="71"/>
      <c r="I59" s="76"/>
      <c r="J59" s="76"/>
      <c r="K59" s="76"/>
      <c r="L59" s="76"/>
      <c r="M59" s="71"/>
      <c r="N59" s="76"/>
      <c r="O59" s="76"/>
      <c r="P59" s="76"/>
    </row>
    <row r="60" spans="1:16" s="141" customFormat="1">
      <c r="A60" s="76"/>
      <c r="B60" s="76"/>
      <c r="C60" s="71"/>
      <c r="D60" s="76"/>
      <c r="E60" s="76"/>
      <c r="F60" s="76"/>
      <c r="G60" s="76"/>
      <c r="H60" s="71"/>
      <c r="I60" s="76"/>
      <c r="J60" s="76"/>
      <c r="K60" s="76"/>
      <c r="L60" s="76"/>
      <c r="M60" s="71"/>
      <c r="N60" s="76"/>
      <c r="O60" s="76"/>
      <c r="P60" s="76"/>
    </row>
    <row r="61" spans="1:16" s="141" customFormat="1">
      <c r="A61" s="76"/>
      <c r="B61" s="76"/>
      <c r="C61" s="71"/>
      <c r="D61" s="76"/>
      <c r="E61" s="76"/>
      <c r="F61" s="76"/>
      <c r="G61" s="76"/>
      <c r="H61" s="71"/>
      <c r="I61" s="76"/>
      <c r="J61" s="76"/>
      <c r="K61" s="76"/>
      <c r="L61" s="76"/>
      <c r="M61" s="71"/>
      <c r="N61" s="76"/>
      <c r="O61" s="76"/>
      <c r="P61" s="76"/>
    </row>
    <row r="62" spans="1:16" s="141" customFormat="1">
      <c r="A62" s="76"/>
      <c r="B62" s="76"/>
      <c r="C62" s="71"/>
      <c r="D62" s="76"/>
      <c r="E62" s="76"/>
      <c r="F62" s="76"/>
      <c r="G62" s="76"/>
      <c r="H62" s="71"/>
      <c r="I62" s="76"/>
      <c r="J62" s="76"/>
      <c r="K62" s="76"/>
      <c r="L62" s="76"/>
      <c r="M62" s="71"/>
      <c r="N62" s="76"/>
      <c r="O62" s="76"/>
      <c r="P62" s="76"/>
    </row>
    <row r="63" spans="1:16" s="141" customFormat="1">
      <c r="A63" s="76"/>
      <c r="B63" s="76"/>
      <c r="C63" s="71"/>
      <c r="D63" s="76"/>
      <c r="E63" s="76"/>
      <c r="F63" s="76"/>
      <c r="G63" s="76"/>
      <c r="H63" s="71"/>
      <c r="I63" s="76"/>
      <c r="J63" s="76"/>
      <c r="K63" s="76"/>
      <c r="L63" s="76"/>
      <c r="M63" s="71"/>
      <c r="N63" s="76"/>
      <c r="O63" s="76"/>
      <c r="P63" s="76"/>
    </row>
    <row r="64" spans="1:16" s="141" customFormat="1">
      <c r="A64" s="76"/>
      <c r="B64" s="76"/>
      <c r="C64" s="71"/>
      <c r="D64" s="76"/>
      <c r="E64" s="76"/>
      <c r="F64" s="76"/>
      <c r="G64" s="76"/>
      <c r="H64" s="71"/>
      <c r="I64" s="76"/>
      <c r="J64" s="76"/>
      <c r="K64" s="76"/>
      <c r="L64" s="76"/>
      <c r="M64" s="71"/>
      <c r="N64" s="76"/>
      <c r="O64" s="76"/>
      <c r="P64" s="76"/>
    </row>
    <row r="65" spans="1:16" s="141" customFormat="1">
      <c r="A65" s="76"/>
      <c r="B65" s="76"/>
      <c r="C65" s="71"/>
      <c r="D65" s="76"/>
      <c r="E65" s="76"/>
      <c r="F65" s="76"/>
      <c r="G65" s="76"/>
      <c r="H65" s="71"/>
      <c r="I65" s="76"/>
      <c r="J65" s="76"/>
      <c r="K65" s="76"/>
      <c r="L65" s="76"/>
      <c r="M65" s="71"/>
      <c r="N65" s="76"/>
      <c r="O65" s="76"/>
      <c r="P65" s="76"/>
    </row>
    <row r="66" spans="1:16" s="141" customFormat="1">
      <c r="A66" s="76"/>
      <c r="B66" s="76"/>
      <c r="C66" s="71"/>
      <c r="D66" s="76"/>
      <c r="E66" s="76"/>
      <c r="F66" s="76"/>
      <c r="G66" s="76"/>
      <c r="H66" s="71"/>
      <c r="I66" s="76"/>
      <c r="J66" s="76"/>
      <c r="K66" s="76"/>
      <c r="L66" s="76"/>
      <c r="M66" s="71"/>
      <c r="N66" s="76"/>
      <c r="O66" s="76"/>
      <c r="P66" s="76"/>
    </row>
    <row r="67" spans="1:16" s="141" customFormat="1">
      <c r="A67" s="76"/>
      <c r="B67" s="76"/>
      <c r="C67" s="71"/>
      <c r="D67" s="76"/>
      <c r="E67" s="76"/>
      <c r="F67" s="76"/>
      <c r="G67" s="76"/>
      <c r="H67" s="71"/>
      <c r="I67" s="76"/>
      <c r="J67" s="76"/>
      <c r="K67" s="76"/>
      <c r="L67" s="76"/>
      <c r="M67" s="71"/>
      <c r="N67" s="76"/>
      <c r="O67" s="76"/>
      <c r="P67" s="76"/>
    </row>
    <row r="68" spans="1:16" s="141" customFormat="1">
      <c r="A68" s="76"/>
      <c r="B68" s="76"/>
      <c r="C68" s="71"/>
      <c r="D68" s="76"/>
      <c r="E68" s="76"/>
      <c r="F68" s="76"/>
      <c r="G68" s="76"/>
      <c r="H68" s="71"/>
      <c r="I68" s="76"/>
      <c r="J68" s="76"/>
      <c r="K68" s="76"/>
      <c r="L68" s="76"/>
      <c r="M68" s="71"/>
      <c r="N68" s="76"/>
      <c r="O68" s="76"/>
      <c r="P68" s="76"/>
    </row>
    <row r="69" spans="1:16" s="141" customFormat="1">
      <c r="A69" s="76"/>
      <c r="B69" s="76"/>
      <c r="C69" s="71"/>
      <c r="D69" s="76"/>
      <c r="E69" s="76"/>
      <c r="F69" s="76"/>
      <c r="G69" s="76"/>
      <c r="H69" s="71"/>
      <c r="I69" s="76"/>
      <c r="J69" s="76"/>
      <c r="K69" s="76"/>
      <c r="L69" s="76"/>
      <c r="M69" s="71"/>
      <c r="N69" s="76"/>
      <c r="O69" s="76"/>
      <c r="P69" s="76"/>
    </row>
    <row r="70" spans="1:16" s="141" customFormat="1">
      <c r="A70" s="76"/>
      <c r="B70" s="76"/>
      <c r="C70" s="71"/>
      <c r="D70" s="76"/>
      <c r="E70" s="76"/>
      <c r="F70" s="76"/>
      <c r="G70" s="76"/>
      <c r="H70" s="71"/>
      <c r="I70" s="76"/>
      <c r="J70" s="76"/>
      <c r="K70" s="76"/>
      <c r="L70" s="76"/>
      <c r="M70" s="71"/>
      <c r="N70" s="76"/>
      <c r="O70" s="76"/>
      <c r="P70" s="76"/>
    </row>
    <row r="71" spans="1:16" s="141" customFormat="1">
      <c r="A71" s="76"/>
      <c r="B71" s="76"/>
      <c r="C71" s="71"/>
      <c r="D71" s="76"/>
      <c r="E71" s="76"/>
      <c r="F71" s="76"/>
      <c r="G71" s="76"/>
      <c r="H71" s="71"/>
      <c r="I71" s="76"/>
      <c r="J71" s="76"/>
      <c r="K71" s="76"/>
      <c r="L71" s="76"/>
      <c r="M71" s="71"/>
      <c r="N71" s="76"/>
      <c r="O71" s="76"/>
      <c r="P71" s="76"/>
    </row>
    <row r="72" spans="1:16" s="141" customFormat="1">
      <c r="A72" s="76"/>
      <c r="B72" s="76"/>
      <c r="C72" s="71"/>
      <c r="D72" s="76"/>
      <c r="E72" s="76"/>
      <c r="F72" s="76"/>
      <c r="G72" s="76"/>
      <c r="H72" s="71"/>
      <c r="I72" s="76"/>
      <c r="J72" s="76"/>
      <c r="K72" s="76"/>
      <c r="L72" s="76"/>
      <c r="M72" s="71"/>
      <c r="N72" s="76"/>
      <c r="O72" s="76"/>
      <c r="P72" s="76"/>
    </row>
    <row r="73" spans="1:16" s="141" customFormat="1">
      <c r="A73" s="76"/>
      <c r="B73" s="76"/>
      <c r="C73" s="71"/>
      <c r="D73" s="76"/>
      <c r="E73" s="76"/>
      <c r="F73" s="76"/>
      <c r="G73" s="76"/>
      <c r="H73" s="71"/>
      <c r="I73" s="76"/>
      <c r="J73" s="76"/>
      <c r="K73" s="76"/>
      <c r="L73" s="76"/>
      <c r="M73" s="71"/>
      <c r="N73" s="76"/>
      <c r="O73" s="76"/>
      <c r="P73" s="76"/>
    </row>
    <row r="74" spans="1:16" s="141" customFormat="1">
      <c r="A74" s="76"/>
      <c r="B74" s="76"/>
      <c r="C74" s="71"/>
      <c r="D74" s="76"/>
      <c r="E74" s="76"/>
      <c r="F74" s="76"/>
      <c r="G74" s="76"/>
      <c r="H74" s="71"/>
      <c r="I74" s="76"/>
      <c r="J74" s="76"/>
      <c r="K74" s="76"/>
      <c r="L74" s="76"/>
      <c r="M74" s="71"/>
      <c r="N74" s="76"/>
      <c r="O74" s="76"/>
      <c r="P74" s="76"/>
    </row>
    <row r="75" spans="1:16" s="141" customFormat="1">
      <c r="A75" s="76"/>
      <c r="B75" s="76"/>
      <c r="C75" s="71"/>
      <c r="D75" s="76"/>
      <c r="E75" s="76"/>
      <c r="F75" s="76"/>
      <c r="G75" s="76"/>
      <c r="H75" s="71"/>
      <c r="I75" s="76"/>
      <c r="J75" s="76"/>
      <c r="K75" s="76"/>
      <c r="L75" s="76"/>
      <c r="M75" s="71"/>
      <c r="N75" s="76"/>
      <c r="O75" s="76"/>
      <c r="P75" s="76"/>
    </row>
    <row r="76" spans="1:16" s="141" customFormat="1">
      <c r="A76" s="76"/>
      <c r="B76" s="76"/>
      <c r="C76" s="71"/>
      <c r="D76" s="76"/>
      <c r="E76" s="76"/>
      <c r="F76" s="76"/>
      <c r="G76" s="76"/>
      <c r="H76" s="71"/>
      <c r="I76" s="76"/>
      <c r="J76" s="76"/>
      <c r="K76" s="76"/>
      <c r="L76" s="76"/>
      <c r="M76" s="71"/>
      <c r="N76" s="76"/>
      <c r="O76" s="76"/>
      <c r="P76" s="76"/>
    </row>
    <row r="77" spans="1:16" s="141" customFormat="1">
      <c r="A77" s="76"/>
      <c r="B77" s="76"/>
      <c r="C77" s="71"/>
      <c r="D77" s="76"/>
      <c r="E77" s="76"/>
      <c r="F77" s="76"/>
      <c r="G77" s="76"/>
      <c r="H77" s="71"/>
      <c r="I77" s="76"/>
      <c r="J77" s="76"/>
      <c r="K77" s="76"/>
      <c r="L77" s="76"/>
      <c r="M77" s="71"/>
      <c r="N77" s="76"/>
      <c r="O77" s="76"/>
      <c r="P77" s="76"/>
    </row>
    <row r="78" spans="1:16" s="141" customFormat="1">
      <c r="A78" s="76"/>
      <c r="B78" s="76"/>
      <c r="C78" s="71"/>
      <c r="D78" s="76"/>
      <c r="E78" s="76"/>
      <c r="F78" s="76"/>
      <c r="G78" s="76"/>
      <c r="H78" s="71"/>
      <c r="I78" s="76"/>
      <c r="J78" s="76"/>
      <c r="K78" s="76"/>
      <c r="L78" s="76"/>
      <c r="M78" s="71"/>
      <c r="N78" s="76"/>
      <c r="O78" s="76"/>
      <c r="P78" s="76"/>
    </row>
    <row r="79" spans="1:16" s="141" customFormat="1">
      <c r="A79" s="76"/>
      <c r="B79" s="76"/>
      <c r="C79" s="71"/>
      <c r="D79" s="76"/>
      <c r="E79" s="76"/>
      <c r="F79" s="76"/>
      <c r="G79" s="76"/>
      <c r="H79" s="71"/>
      <c r="I79" s="76"/>
      <c r="J79" s="76"/>
      <c r="K79" s="76"/>
      <c r="L79" s="76"/>
      <c r="M79" s="71"/>
      <c r="N79" s="76"/>
      <c r="O79" s="76"/>
      <c r="P79" s="76"/>
    </row>
    <row r="80" spans="1:16" s="141" customFormat="1">
      <c r="A80" s="76"/>
      <c r="B80" s="76"/>
      <c r="C80" s="71"/>
      <c r="D80" s="76"/>
      <c r="E80" s="76"/>
      <c r="F80" s="76"/>
      <c r="G80" s="76"/>
      <c r="H80" s="71"/>
      <c r="I80" s="76"/>
      <c r="J80" s="76"/>
      <c r="K80" s="76"/>
      <c r="L80" s="76"/>
      <c r="M80" s="71"/>
      <c r="N80" s="76"/>
      <c r="O80" s="76"/>
      <c r="P80" s="76"/>
    </row>
    <row r="81" spans="1:16" s="141" customFormat="1">
      <c r="A81" s="76"/>
      <c r="B81" s="76"/>
      <c r="C81" s="71"/>
      <c r="D81" s="76"/>
      <c r="E81" s="76"/>
      <c r="F81" s="76"/>
      <c r="G81" s="76"/>
      <c r="H81" s="71"/>
      <c r="I81" s="76"/>
      <c r="J81" s="76"/>
      <c r="K81" s="76"/>
      <c r="L81" s="76"/>
      <c r="M81" s="71"/>
      <c r="N81" s="76"/>
      <c r="O81" s="76"/>
      <c r="P81" s="76"/>
    </row>
    <row r="82" spans="1:16" s="141" customFormat="1">
      <c r="A82" s="76"/>
      <c r="B82" s="76"/>
      <c r="C82" s="71"/>
      <c r="D82" s="76"/>
      <c r="E82" s="76"/>
      <c r="F82" s="76"/>
      <c r="G82" s="76"/>
      <c r="H82" s="71"/>
      <c r="I82" s="76"/>
      <c r="J82" s="76"/>
      <c r="K82" s="76"/>
      <c r="L82" s="76"/>
      <c r="M82" s="71"/>
      <c r="N82" s="76"/>
      <c r="O82" s="76"/>
      <c r="P82" s="76"/>
    </row>
    <row r="83" spans="1:16" s="141" customFormat="1">
      <c r="A83" s="76"/>
      <c r="B83" s="76"/>
      <c r="C83" s="71"/>
      <c r="D83" s="76"/>
      <c r="E83" s="76"/>
      <c r="F83" s="76"/>
      <c r="G83" s="76"/>
      <c r="H83" s="71"/>
      <c r="I83" s="76"/>
      <c r="J83" s="76"/>
      <c r="K83" s="76"/>
      <c r="L83" s="76"/>
      <c r="M83" s="71"/>
      <c r="N83" s="76"/>
      <c r="O83" s="76"/>
      <c r="P83" s="76"/>
    </row>
    <row r="84" spans="1:16" s="141" customFormat="1">
      <c r="A84" s="76"/>
      <c r="B84" s="76"/>
      <c r="C84" s="71"/>
      <c r="D84" s="76"/>
      <c r="E84" s="76"/>
      <c r="F84" s="76"/>
      <c r="G84" s="76"/>
      <c r="H84" s="71"/>
      <c r="I84" s="76"/>
      <c r="J84" s="76"/>
      <c r="K84" s="76"/>
      <c r="L84" s="76"/>
      <c r="M84" s="71"/>
      <c r="N84" s="76"/>
      <c r="O84" s="76"/>
      <c r="P84" s="76"/>
    </row>
    <row r="85" spans="1:16" s="141" customFormat="1">
      <c r="A85" s="76"/>
      <c r="B85" s="76"/>
      <c r="C85" s="71"/>
      <c r="D85" s="76"/>
      <c r="E85" s="76"/>
      <c r="F85" s="76"/>
      <c r="G85" s="76"/>
      <c r="H85" s="71"/>
      <c r="I85" s="76"/>
      <c r="J85" s="76"/>
      <c r="K85" s="76"/>
      <c r="L85" s="76"/>
      <c r="M85" s="71"/>
      <c r="N85" s="76"/>
      <c r="O85" s="76"/>
      <c r="P85" s="76"/>
    </row>
    <row r="86" spans="1:16" s="141" customFormat="1">
      <c r="A86" s="76"/>
      <c r="B86" s="76"/>
      <c r="C86" s="71"/>
      <c r="D86" s="76"/>
      <c r="E86" s="76"/>
      <c r="F86" s="76"/>
      <c r="G86" s="76"/>
      <c r="H86" s="71"/>
      <c r="I86" s="76"/>
      <c r="J86" s="76"/>
      <c r="K86" s="76"/>
      <c r="L86" s="76"/>
      <c r="M86" s="71"/>
      <c r="N86" s="76"/>
      <c r="O86" s="76"/>
      <c r="P86" s="76"/>
    </row>
    <row r="87" spans="1:16" s="141" customFormat="1">
      <c r="A87" s="76"/>
      <c r="B87" s="76"/>
      <c r="C87" s="71"/>
      <c r="D87" s="76"/>
      <c r="E87" s="76"/>
      <c r="F87" s="76"/>
      <c r="G87" s="76"/>
      <c r="H87" s="71"/>
      <c r="I87" s="76"/>
      <c r="J87" s="76"/>
      <c r="K87" s="76"/>
      <c r="L87" s="76"/>
      <c r="M87" s="71"/>
      <c r="N87" s="76"/>
      <c r="O87" s="76"/>
      <c r="P87" s="76"/>
    </row>
  </sheetData>
  <mergeCells count="1">
    <mergeCell ref="A1:P1"/>
  </mergeCells>
  <phoneticPr fontId="19" type="noConversion"/>
  <printOptions horizontalCentered="1"/>
  <pageMargins left="0.47244094488188981" right="0.27559055118110237" top="0.59055118110236227" bottom="0.59055118110236227" header="0.39370078740157483" footer="0.39370078740157483"/>
  <pageSetup paperSize="9" scale="92" orientation="landscape" horizontalDpi="4294967292" r:id="rId1"/>
  <headerFooter alignWithMargins="0">
    <oddFooter>&amp;C- 4 -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7"/>
  <sheetViews>
    <sheetView showGridLines="0" zoomScale="80" workbookViewId="0">
      <selection sqref="A1:IV65536"/>
    </sheetView>
  </sheetViews>
  <sheetFormatPr defaultColWidth="9" defaultRowHeight="16.2"/>
  <cols>
    <col min="1" max="1" width="2.59765625" style="76" customWidth="1"/>
    <col min="2" max="2" width="7.8984375" style="8" customWidth="1"/>
    <col min="3" max="3" width="19.8984375" style="73" customWidth="1"/>
    <col min="4" max="4" width="5.3984375" style="76" customWidth="1"/>
    <col min="5" max="6" width="6.09765625" style="76" customWidth="1"/>
    <col min="7" max="7" width="7.8984375" style="76" customWidth="1"/>
    <col min="8" max="8" width="19.8984375" style="71" customWidth="1"/>
    <col min="9" max="9" width="5.69921875" style="76" customWidth="1"/>
    <col min="10" max="10" width="7.8984375" style="76" customWidth="1"/>
    <col min="11" max="11" width="6.09765625" style="76" customWidth="1"/>
    <col min="12" max="12" width="7.8984375" style="76" customWidth="1"/>
    <col min="13" max="13" width="19.8984375" style="71" customWidth="1"/>
    <col min="14" max="14" width="4.69921875" style="76" customWidth="1"/>
    <col min="15" max="15" width="7.8984375" style="76" customWidth="1"/>
    <col min="16" max="16" width="6.3984375" style="76" customWidth="1"/>
    <col min="17" max="16384" width="9" style="76"/>
  </cols>
  <sheetData>
    <row r="1" spans="1:19" s="154" customFormat="1" ht="24.6">
      <c r="A1" s="474" t="s">
        <v>391</v>
      </c>
      <c r="B1" s="474"/>
      <c r="C1" s="474"/>
      <c r="D1" s="474"/>
      <c r="E1" s="474"/>
      <c r="F1" s="474"/>
      <c r="G1" s="474"/>
      <c r="H1" s="474"/>
      <c r="I1" s="474"/>
      <c r="J1" s="474"/>
      <c r="K1" s="474"/>
      <c r="L1" s="474"/>
      <c r="M1" s="474"/>
      <c r="N1" s="474"/>
      <c r="O1" s="474"/>
      <c r="P1" s="474"/>
    </row>
    <row r="2" spans="1:19" s="154" customFormat="1" ht="10.5" customHeight="1">
      <c r="A2" s="139"/>
      <c r="B2" s="157"/>
      <c r="C2" s="146"/>
      <c r="D2" s="157"/>
      <c r="E2" s="157"/>
      <c r="F2" s="157"/>
      <c r="G2" s="157"/>
      <c r="H2" s="146"/>
      <c r="I2" s="157"/>
      <c r="J2" s="157"/>
      <c r="K2" s="157"/>
      <c r="L2" s="157"/>
      <c r="M2" s="146"/>
      <c r="N2" s="157"/>
      <c r="O2" s="157"/>
      <c r="P2" s="157"/>
    </row>
    <row r="3" spans="1:19" s="154" customFormat="1">
      <c r="A3" s="146" t="s">
        <v>50</v>
      </c>
      <c r="B3" s="158"/>
      <c r="C3" s="148"/>
      <c r="D3" s="157"/>
      <c r="E3" s="157"/>
      <c r="F3" s="157"/>
      <c r="G3" s="157"/>
      <c r="H3" s="146"/>
      <c r="I3" s="157"/>
      <c r="J3" s="157"/>
      <c r="K3" s="157"/>
      <c r="L3" s="157"/>
      <c r="M3" s="146"/>
      <c r="N3" s="157"/>
      <c r="O3" s="157"/>
      <c r="P3" s="158"/>
    </row>
    <row r="4" spans="1:19" ht="10.5" customHeight="1"/>
    <row r="5" spans="1:19" s="71" customFormat="1">
      <c r="A5" s="10" t="s">
        <v>0</v>
      </c>
      <c r="B5" s="78"/>
      <c r="C5" s="79" t="s">
        <v>1</v>
      </c>
      <c r="D5" s="78"/>
      <c r="E5" s="80"/>
      <c r="F5" s="81"/>
      <c r="G5" s="82"/>
      <c r="H5" s="79" t="s">
        <v>2</v>
      </c>
      <c r="I5" s="82"/>
      <c r="J5" s="83"/>
      <c r="K5" s="84"/>
      <c r="L5" s="85"/>
      <c r="M5" s="79" t="s">
        <v>3</v>
      </c>
      <c r="N5" s="82"/>
      <c r="O5" s="83"/>
      <c r="P5" s="86"/>
    </row>
    <row r="6" spans="1:19" s="71" customFormat="1">
      <c r="A6" s="87"/>
      <c r="B6" s="88" t="s">
        <v>4</v>
      </c>
      <c r="C6" s="89"/>
      <c r="D6" s="10" t="s">
        <v>5</v>
      </c>
      <c r="E6" s="90" t="s">
        <v>6</v>
      </c>
      <c r="F6" s="10" t="s">
        <v>5</v>
      </c>
      <c r="G6" s="88" t="s">
        <v>4</v>
      </c>
      <c r="H6" s="89"/>
      <c r="I6" s="10" t="s">
        <v>5</v>
      </c>
      <c r="J6" s="10" t="s">
        <v>6</v>
      </c>
      <c r="K6" s="10" t="s">
        <v>5</v>
      </c>
      <c r="L6" s="88" t="s">
        <v>4</v>
      </c>
      <c r="M6" s="91"/>
      <c r="N6" s="10" t="s">
        <v>5</v>
      </c>
      <c r="O6" s="10" t="s">
        <v>6</v>
      </c>
      <c r="P6" s="18" t="s">
        <v>5</v>
      </c>
    </row>
    <row r="7" spans="1:19" s="71" customFormat="1">
      <c r="A7" s="87"/>
      <c r="B7" s="92" t="s">
        <v>7</v>
      </c>
      <c r="C7" s="93" t="s">
        <v>8</v>
      </c>
      <c r="D7" s="94"/>
      <c r="E7" s="95" t="s">
        <v>9</v>
      </c>
      <c r="F7" s="94" t="s">
        <v>10</v>
      </c>
      <c r="G7" s="92" t="s">
        <v>7</v>
      </c>
      <c r="H7" s="93" t="s">
        <v>8</v>
      </c>
      <c r="I7" s="94"/>
      <c r="J7" s="94" t="s">
        <v>11</v>
      </c>
      <c r="K7" s="94" t="s">
        <v>10</v>
      </c>
      <c r="L7" s="92" t="s">
        <v>7</v>
      </c>
      <c r="M7" s="96" t="s">
        <v>8</v>
      </c>
      <c r="N7" s="94"/>
      <c r="O7" s="94" t="s">
        <v>12</v>
      </c>
      <c r="P7" s="97" t="s">
        <v>10</v>
      </c>
    </row>
    <row r="8" spans="1:19" s="71" customFormat="1">
      <c r="A8" s="98" t="s">
        <v>13</v>
      </c>
      <c r="B8" s="99" t="s">
        <v>14</v>
      </c>
      <c r="C8" s="100"/>
      <c r="D8" s="98" t="s">
        <v>15</v>
      </c>
      <c r="E8" s="101" t="s">
        <v>16</v>
      </c>
      <c r="F8" s="98" t="s">
        <v>17</v>
      </c>
      <c r="G8" s="99" t="s">
        <v>14</v>
      </c>
      <c r="H8" s="100"/>
      <c r="I8" s="98" t="s">
        <v>15</v>
      </c>
      <c r="J8" s="98" t="s">
        <v>16</v>
      </c>
      <c r="K8" s="98" t="s">
        <v>17</v>
      </c>
      <c r="L8" s="99" t="s">
        <v>14</v>
      </c>
      <c r="M8" s="102"/>
      <c r="N8" s="98" t="s">
        <v>15</v>
      </c>
      <c r="O8" s="98" t="s">
        <v>16</v>
      </c>
      <c r="P8" s="103" t="s">
        <v>17</v>
      </c>
    </row>
    <row r="9" spans="1:19" ht="3.9" customHeight="1">
      <c r="A9" s="104"/>
      <c r="B9" s="105"/>
      <c r="C9" s="110"/>
      <c r="D9" s="107"/>
      <c r="E9" s="107"/>
      <c r="F9" s="104"/>
      <c r="G9" s="108"/>
      <c r="H9" s="149"/>
      <c r="I9" s="107"/>
      <c r="J9" s="107"/>
      <c r="K9" s="104"/>
      <c r="L9" s="108"/>
      <c r="M9" s="149"/>
      <c r="N9" s="107"/>
      <c r="O9" s="107"/>
      <c r="P9" s="27"/>
    </row>
    <row r="10" spans="1:19" s="1" customFormat="1" ht="19.5" customHeight="1">
      <c r="A10" s="20" t="s">
        <v>18</v>
      </c>
      <c r="B10" s="152" t="s">
        <v>18</v>
      </c>
      <c r="C10" s="110" t="s">
        <v>19</v>
      </c>
      <c r="D10" s="111">
        <v>2110</v>
      </c>
      <c r="E10" s="112">
        <v>59.070284119667996</v>
      </c>
      <c r="F10" s="113">
        <f>D10/$D$10*100</f>
        <v>100</v>
      </c>
      <c r="G10" s="114"/>
      <c r="H10" s="110" t="s">
        <v>19</v>
      </c>
      <c r="I10" s="111">
        <v>1511</v>
      </c>
      <c r="J10" s="112">
        <v>82.238587695126157</v>
      </c>
      <c r="K10" s="113">
        <f>I10/$I$10*100</f>
        <v>100</v>
      </c>
      <c r="L10" s="105" t="s">
        <v>18</v>
      </c>
      <c r="M10" s="110" t="s">
        <v>19</v>
      </c>
      <c r="N10" s="111">
        <v>599</v>
      </c>
      <c r="O10" s="112">
        <v>34.530864482209978</v>
      </c>
      <c r="P10" s="115">
        <f>N10/$N$10*100</f>
        <v>100</v>
      </c>
    </row>
    <row r="11" spans="1:19" ht="6" customHeight="1">
      <c r="A11" s="20"/>
      <c r="B11" s="116"/>
      <c r="C11" s="110"/>
      <c r="D11" s="111"/>
      <c r="E11" s="112"/>
      <c r="F11" s="113"/>
      <c r="G11" s="117"/>
      <c r="H11" s="118"/>
      <c r="I11" s="111"/>
      <c r="J11" s="112"/>
      <c r="K11" s="113"/>
      <c r="L11" s="116"/>
      <c r="M11" s="110"/>
      <c r="N11" s="111"/>
      <c r="O11" s="112"/>
      <c r="P11" s="27"/>
    </row>
    <row r="12" spans="1:19" s="8" customFormat="1" ht="19.5" customHeight="1">
      <c r="A12" s="20">
        <v>1</v>
      </c>
      <c r="B12" s="119" t="s">
        <v>20</v>
      </c>
      <c r="C12" s="110" t="s">
        <v>21</v>
      </c>
      <c r="D12" s="111">
        <v>1117</v>
      </c>
      <c r="E12" s="112">
        <v>31.270856569511448</v>
      </c>
      <c r="F12" s="113">
        <f>D12/$D$10*100</f>
        <v>52.938388625592417</v>
      </c>
      <c r="G12" s="119" t="s">
        <v>20</v>
      </c>
      <c r="H12" s="110" t="s">
        <v>21</v>
      </c>
      <c r="I12" s="111">
        <v>856</v>
      </c>
      <c r="J12" s="112">
        <v>46.589166821328917</v>
      </c>
      <c r="K12" s="113">
        <f>I12/$I$10*100</f>
        <v>56.651224354731966</v>
      </c>
      <c r="L12" s="119" t="s">
        <v>20</v>
      </c>
      <c r="M12" s="110" t="s">
        <v>21</v>
      </c>
      <c r="N12" s="111">
        <v>261</v>
      </c>
      <c r="O12" s="112">
        <v>15.046002720962946</v>
      </c>
      <c r="P12" s="115">
        <f>N12/$N$10*100</f>
        <v>43.572621035058425</v>
      </c>
    </row>
    <row r="13" spans="1:19" s="8" customFormat="1" ht="19.5" customHeight="1">
      <c r="A13" s="20">
        <v>2</v>
      </c>
      <c r="B13" s="119" t="s">
        <v>24</v>
      </c>
      <c r="C13" s="110" t="s">
        <v>25</v>
      </c>
      <c r="D13" s="111">
        <v>222</v>
      </c>
      <c r="E13" s="112">
        <v>6.214977760457959</v>
      </c>
      <c r="F13" s="113">
        <f t="shared" ref="F13:F22" si="0">D13/$D$10*100</f>
        <v>10.521327014218009</v>
      </c>
      <c r="G13" s="119" t="s">
        <v>24</v>
      </c>
      <c r="H13" s="110" t="s">
        <v>25</v>
      </c>
      <c r="I13" s="111">
        <v>150</v>
      </c>
      <c r="J13" s="112">
        <v>8.1639895130833366</v>
      </c>
      <c r="K13" s="113">
        <f t="shared" ref="K13:K22" si="1">I13/$I$10*100</f>
        <v>9.927200529450694</v>
      </c>
      <c r="L13" s="119" t="s">
        <v>24</v>
      </c>
      <c r="M13" s="110" t="s">
        <v>25</v>
      </c>
      <c r="N13" s="111">
        <v>72</v>
      </c>
      <c r="O13" s="112">
        <v>4.1506214402656401</v>
      </c>
      <c r="P13" s="115">
        <f t="shared" ref="P13:P22" si="2">N13/$N$10*100</f>
        <v>12.020033388981636</v>
      </c>
    </row>
    <row r="14" spans="1:19" s="8" customFormat="1" ht="19.5" customHeight="1">
      <c r="A14" s="20">
        <v>3</v>
      </c>
      <c r="B14" s="120" t="s">
        <v>22</v>
      </c>
      <c r="C14" s="110" t="s">
        <v>23</v>
      </c>
      <c r="D14" s="111">
        <v>211</v>
      </c>
      <c r="E14" s="112">
        <v>5.9070284119667997</v>
      </c>
      <c r="F14" s="113">
        <f t="shared" si="0"/>
        <v>10</v>
      </c>
      <c r="G14" s="120" t="s">
        <v>22</v>
      </c>
      <c r="H14" s="110" t="s">
        <v>23</v>
      </c>
      <c r="I14" s="111">
        <v>145</v>
      </c>
      <c r="J14" s="112">
        <v>7.891856529313892</v>
      </c>
      <c r="K14" s="113">
        <f t="shared" si="1"/>
        <v>9.596293845135671</v>
      </c>
      <c r="L14" s="120" t="s">
        <v>22</v>
      </c>
      <c r="M14" s="110" t="s">
        <v>23</v>
      </c>
      <c r="N14" s="111">
        <v>66</v>
      </c>
      <c r="O14" s="112">
        <v>3.8047363202435029</v>
      </c>
      <c r="P14" s="115">
        <f t="shared" si="2"/>
        <v>11.018363939899833</v>
      </c>
    </row>
    <row r="15" spans="1:19" s="8" customFormat="1" ht="19.5" customHeight="1">
      <c r="A15" s="20">
        <v>4</v>
      </c>
      <c r="B15" s="119" t="s">
        <v>26</v>
      </c>
      <c r="C15" s="110" t="s">
        <v>27</v>
      </c>
      <c r="D15" s="111">
        <v>44</v>
      </c>
      <c r="E15" s="112">
        <v>1.2317973939646407</v>
      </c>
      <c r="F15" s="113">
        <f t="shared" si="0"/>
        <v>2.0853080568720381</v>
      </c>
      <c r="G15" s="119" t="s">
        <v>34</v>
      </c>
      <c r="H15" s="110" t="s">
        <v>35</v>
      </c>
      <c r="I15" s="111">
        <v>25</v>
      </c>
      <c r="J15" s="112">
        <v>1.3606649188472228</v>
      </c>
      <c r="K15" s="113">
        <f t="shared" si="1"/>
        <v>1.6545334215751157</v>
      </c>
      <c r="L15" s="119" t="s">
        <v>26</v>
      </c>
      <c r="M15" s="110" t="s">
        <v>27</v>
      </c>
      <c r="N15" s="111">
        <v>20</v>
      </c>
      <c r="O15" s="112">
        <v>1.1529504000737889</v>
      </c>
      <c r="P15" s="115">
        <f t="shared" si="2"/>
        <v>3.33889816360601</v>
      </c>
      <c r="R15" s="141"/>
      <c r="S15" s="141"/>
    </row>
    <row r="16" spans="1:19" s="8" customFormat="1" ht="19.5" customHeight="1">
      <c r="A16" s="20">
        <v>5</v>
      </c>
      <c r="B16" s="120" t="s">
        <v>28</v>
      </c>
      <c r="C16" s="110" t="s">
        <v>29</v>
      </c>
      <c r="D16" s="111">
        <v>33</v>
      </c>
      <c r="E16" s="112">
        <v>0.92384804547348043</v>
      </c>
      <c r="F16" s="113">
        <f t="shared" si="0"/>
        <v>1.5639810426540284</v>
      </c>
      <c r="G16" s="120" t="s">
        <v>28</v>
      </c>
      <c r="H16" s="110" t="s">
        <v>29</v>
      </c>
      <c r="I16" s="111">
        <v>25</v>
      </c>
      <c r="J16" s="112">
        <v>1.3606649188472228</v>
      </c>
      <c r="K16" s="113">
        <f t="shared" si="1"/>
        <v>1.6545334215751157</v>
      </c>
      <c r="L16" s="119" t="s">
        <v>30</v>
      </c>
      <c r="M16" s="110" t="s">
        <v>31</v>
      </c>
      <c r="N16" s="111">
        <v>10</v>
      </c>
      <c r="O16" s="112">
        <v>0.57647520003689445</v>
      </c>
      <c r="P16" s="115">
        <f t="shared" si="2"/>
        <v>1.669449081803005</v>
      </c>
    </row>
    <row r="17" spans="1:18" s="8" customFormat="1" ht="19.5" customHeight="1">
      <c r="A17" s="20">
        <v>6</v>
      </c>
      <c r="B17" s="119" t="s">
        <v>34</v>
      </c>
      <c r="C17" s="110" t="s">
        <v>35</v>
      </c>
      <c r="D17" s="111">
        <v>32</v>
      </c>
      <c r="E17" s="112">
        <v>0.89585265015610238</v>
      </c>
      <c r="F17" s="113">
        <f t="shared" si="0"/>
        <v>1.5165876777251186</v>
      </c>
      <c r="G17" s="119" t="s">
        <v>26</v>
      </c>
      <c r="H17" s="110" t="s">
        <v>27</v>
      </c>
      <c r="I17" s="111">
        <v>24</v>
      </c>
      <c r="J17" s="112">
        <v>1.306238322093334</v>
      </c>
      <c r="K17" s="113">
        <f t="shared" si="1"/>
        <v>1.5883520847121111</v>
      </c>
      <c r="L17" s="119" t="s">
        <v>32</v>
      </c>
      <c r="M17" s="110" t="s">
        <v>33</v>
      </c>
      <c r="N17" s="111">
        <v>8</v>
      </c>
      <c r="O17" s="112">
        <v>0.46118016002951551</v>
      </c>
      <c r="P17" s="115">
        <f t="shared" si="2"/>
        <v>1.335559265442404</v>
      </c>
    </row>
    <row r="18" spans="1:18" s="8" customFormat="1" ht="19.5" customHeight="1">
      <c r="A18" s="20">
        <v>7</v>
      </c>
      <c r="B18" s="119" t="s">
        <v>30</v>
      </c>
      <c r="C18" s="110" t="s">
        <v>31</v>
      </c>
      <c r="D18" s="111">
        <v>30</v>
      </c>
      <c r="E18" s="112">
        <v>0.83986185952134595</v>
      </c>
      <c r="F18" s="113">
        <f t="shared" si="0"/>
        <v>1.4218009478672986</v>
      </c>
      <c r="G18" s="119" t="s">
        <v>30</v>
      </c>
      <c r="H18" s="110" t="s">
        <v>31</v>
      </c>
      <c r="I18" s="111">
        <v>20</v>
      </c>
      <c r="J18" s="112">
        <v>1.0885319350777782</v>
      </c>
      <c r="K18" s="113">
        <f t="shared" si="1"/>
        <v>1.3236267372600927</v>
      </c>
      <c r="L18" s="120" t="s">
        <v>28</v>
      </c>
      <c r="M18" s="110" t="s">
        <v>29</v>
      </c>
      <c r="N18" s="111">
        <v>8</v>
      </c>
      <c r="O18" s="112">
        <v>0.46118016002951551</v>
      </c>
      <c r="P18" s="115">
        <f t="shared" si="2"/>
        <v>1.335559265442404</v>
      </c>
    </row>
    <row r="19" spans="1:18" s="8" customFormat="1" ht="19.5" customHeight="1">
      <c r="A19" s="20">
        <v>8</v>
      </c>
      <c r="B19" s="119" t="s">
        <v>32</v>
      </c>
      <c r="C19" s="110" t="s">
        <v>33</v>
      </c>
      <c r="D19" s="111">
        <v>22</v>
      </c>
      <c r="E19" s="112">
        <v>0.61589869698232036</v>
      </c>
      <c r="F19" s="113">
        <f t="shared" si="0"/>
        <v>1.0426540284360191</v>
      </c>
      <c r="G19" s="119" t="s">
        <v>32</v>
      </c>
      <c r="H19" s="110" t="s">
        <v>33</v>
      </c>
      <c r="I19" s="111">
        <v>14</v>
      </c>
      <c r="J19" s="112">
        <v>0.7619723545544449</v>
      </c>
      <c r="K19" s="113">
        <f t="shared" si="1"/>
        <v>0.92653871608206484</v>
      </c>
      <c r="L19" s="119" t="s">
        <v>34</v>
      </c>
      <c r="M19" s="110" t="s">
        <v>35</v>
      </c>
      <c r="N19" s="111">
        <v>7</v>
      </c>
      <c r="O19" s="112">
        <v>0.40353264002582606</v>
      </c>
      <c r="P19" s="115">
        <f t="shared" si="2"/>
        <v>1.1686143572621035</v>
      </c>
    </row>
    <row r="20" spans="1:18" s="8" customFormat="1" ht="19.5" customHeight="1">
      <c r="A20" s="20">
        <v>9</v>
      </c>
      <c r="B20" s="119" t="s">
        <v>36</v>
      </c>
      <c r="C20" s="110" t="s">
        <v>51</v>
      </c>
      <c r="D20" s="111">
        <v>10</v>
      </c>
      <c r="E20" s="112">
        <v>0.27995395317378197</v>
      </c>
      <c r="F20" s="113">
        <f t="shared" si="0"/>
        <v>0.47393364928909953</v>
      </c>
      <c r="G20" s="119" t="s">
        <v>36</v>
      </c>
      <c r="H20" s="110" t="s">
        <v>51</v>
      </c>
      <c r="I20" s="111">
        <v>8</v>
      </c>
      <c r="J20" s="112">
        <v>0.43541277403111134</v>
      </c>
      <c r="K20" s="113">
        <f t="shared" si="1"/>
        <v>0.52945069490403707</v>
      </c>
      <c r="L20" s="119" t="s">
        <v>48</v>
      </c>
      <c r="M20" s="110" t="s">
        <v>49</v>
      </c>
      <c r="N20" s="111">
        <v>4</v>
      </c>
      <c r="O20" s="112">
        <v>0.23059008001475775</v>
      </c>
      <c r="P20" s="115">
        <f t="shared" si="2"/>
        <v>0.667779632721202</v>
      </c>
      <c r="Q20" s="141"/>
      <c r="R20" s="141"/>
    </row>
    <row r="21" spans="1:18" s="8" customFormat="1" ht="19.5" customHeight="1">
      <c r="A21" s="20">
        <v>10</v>
      </c>
      <c r="B21" s="119" t="s">
        <v>37</v>
      </c>
      <c r="C21" s="110" t="s">
        <v>38</v>
      </c>
      <c r="D21" s="111">
        <v>10</v>
      </c>
      <c r="E21" s="112">
        <v>0.27995395317378197</v>
      </c>
      <c r="F21" s="113">
        <f t="shared" si="0"/>
        <v>0.47393364928909953</v>
      </c>
      <c r="G21" s="119" t="s">
        <v>37</v>
      </c>
      <c r="H21" s="110" t="s">
        <v>38</v>
      </c>
      <c r="I21" s="111">
        <v>8</v>
      </c>
      <c r="J21" s="112">
        <v>0.43541277403111134</v>
      </c>
      <c r="K21" s="113">
        <f t="shared" si="1"/>
        <v>0.52945069490403707</v>
      </c>
      <c r="L21" s="119" t="s">
        <v>44</v>
      </c>
      <c r="M21" s="110" t="s">
        <v>45</v>
      </c>
      <c r="N21" s="111">
        <v>3</v>
      </c>
      <c r="O21" s="112">
        <v>0.17294256001106834</v>
      </c>
      <c r="P21" s="115">
        <f t="shared" si="2"/>
        <v>0.5008347245409015</v>
      </c>
    </row>
    <row r="22" spans="1:18" s="8" customFormat="1" ht="19.5" customHeight="1">
      <c r="A22" s="20"/>
      <c r="B22" s="120"/>
      <c r="C22" s="110" t="s">
        <v>41</v>
      </c>
      <c r="D22" s="111">
        <f>D10-SUM(D12:D21)</f>
        <v>379</v>
      </c>
      <c r="E22" s="112">
        <v>10.610254825286336</v>
      </c>
      <c r="F22" s="113">
        <f t="shared" si="0"/>
        <v>17.962085308056871</v>
      </c>
      <c r="G22" s="117"/>
      <c r="H22" s="110" t="s">
        <v>41</v>
      </c>
      <c r="I22" s="111">
        <f>I10-SUM(I12:I21)</f>
        <v>236</v>
      </c>
      <c r="J22" s="112">
        <v>12.844676833917784</v>
      </c>
      <c r="K22" s="113">
        <f t="shared" si="1"/>
        <v>15.618795499669094</v>
      </c>
      <c r="L22" s="120"/>
      <c r="M22" s="110" t="s">
        <v>41</v>
      </c>
      <c r="N22" s="111">
        <f>N10-SUM(N12:N21)</f>
        <v>140</v>
      </c>
      <c r="O22" s="112">
        <v>8.0706528005165215</v>
      </c>
      <c r="P22" s="115">
        <f t="shared" si="2"/>
        <v>23.372287145242073</v>
      </c>
    </row>
    <row r="23" spans="1:18" s="8" customFormat="1" ht="5.0999999999999996" customHeight="1">
      <c r="A23" s="20"/>
      <c r="B23" s="120"/>
      <c r="C23" s="110"/>
      <c r="D23" s="111"/>
      <c r="E23" s="112"/>
      <c r="F23" s="113"/>
      <c r="G23" s="117"/>
      <c r="H23" s="118"/>
      <c r="I23" s="111"/>
      <c r="J23" s="112"/>
      <c r="K23" s="113"/>
      <c r="L23" s="117"/>
      <c r="M23" s="118"/>
      <c r="N23" s="111"/>
      <c r="O23" s="112"/>
      <c r="P23" s="27"/>
    </row>
    <row r="24" spans="1:18" s="8" customFormat="1" ht="5.0999999999999996" customHeight="1">
      <c r="A24" s="121"/>
      <c r="B24" s="122"/>
      <c r="C24" s="123"/>
      <c r="D24" s="124"/>
      <c r="E24" s="125"/>
      <c r="F24" s="126"/>
      <c r="G24" s="127"/>
      <c r="H24" s="128"/>
      <c r="I24" s="124"/>
      <c r="J24" s="125"/>
      <c r="K24" s="126"/>
      <c r="L24" s="127"/>
      <c r="M24" s="128"/>
      <c r="N24" s="124"/>
      <c r="O24" s="125"/>
      <c r="P24" s="129"/>
    </row>
    <row r="25" spans="1:18" s="8" customFormat="1" ht="19.5" customHeight="1">
      <c r="A25" s="20">
        <v>11</v>
      </c>
      <c r="B25" s="119" t="s">
        <v>42</v>
      </c>
      <c r="C25" s="110" t="s">
        <v>43</v>
      </c>
      <c r="D25" s="111">
        <v>7</v>
      </c>
      <c r="E25" s="112">
        <v>0.19596776722164735</v>
      </c>
      <c r="F25" s="113">
        <f>D25/$D$10*100</f>
        <v>0.33175355450236965</v>
      </c>
      <c r="G25" s="119" t="s">
        <v>42</v>
      </c>
      <c r="H25" s="110" t="s">
        <v>43</v>
      </c>
      <c r="I25" s="111">
        <v>5</v>
      </c>
      <c r="J25" s="112">
        <v>0.27213298376944456</v>
      </c>
      <c r="K25" s="113">
        <f>I25/$I$10*100</f>
        <v>0.33090668431502318</v>
      </c>
      <c r="L25" s="119" t="s">
        <v>52</v>
      </c>
      <c r="M25" s="110" t="s">
        <v>53</v>
      </c>
      <c r="N25" s="111">
        <v>3</v>
      </c>
      <c r="O25" s="112">
        <v>0.17294256001106834</v>
      </c>
      <c r="P25" s="115">
        <f>N25/$N$10*100</f>
        <v>0.5008347245409015</v>
      </c>
      <c r="Q25" s="141"/>
      <c r="R25" s="141"/>
    </row>
    <row r="26" spans="1:18" s="8" customFormat="1" ht="19.5" customHeight="1">
      <c r="A26" s="20">
        <v>12</v>
      </c>
      <c r="B26" s="119" t="s">
        <v>44</v>
      </c>
      <c r="C26" s="110" t="s">
        <v>45</v>
      </c>
      <c r="D26" s="111">
        <v>7</v>
      </c>
      <c r="E26" s="112">
        <v>0.19596776722164735</v>
      </c>
      <c r="F26" s="113">
        <f>D26/$D$10*100</f>
        <v>0.33175355450236965</v>
      </c>
      <c r="G26" s="119" t="s">
        <v>44</v>
      </c>
      <c r="H26" s="110" t="s">
        <v>45</v>
      </c>
      <c r="I26" s="111">
        <v>4</v>
      </c>
      <c r="J26" s="112">
        <v>0.21770638701555567</v>
      </c>
      <c r="K26" s="113">
        <f>I26/$I$10*100</f>
        <v>0.26472534745201853</v>
      </c>
      <c r="L26" s="119" t="s">
        <v>37</v>
      </c>
      <c r="M26" s="110" t="s">
        <v>38</v>
      </c>
      <c r="N26" s="111">
        <v>2</v>
      </c>
      <c r="O26" s="112">
        <v>0.11529504000737888</v>
      </c>
      <c r="P26" s="115">
        <f>N26/$N$10*100</f>
        <v>0.333889816360601</v>
      </c>
    </row>
    <row r="27" spans="1:18" s="8" customFormat="1" ht="19.5" customHeight="1">
      <c r="A27" s="20">
        <v>13</v>
      </c>
      <c r="B27" s="119" t="s">
        <v>39</v>
      </c>
      <c r="C27" s="110" t="s">
        <v>40</v>
      </c>
      <c r="D27" s="111">
        <v>5</v>
      </c>
      <c r="E27" s="112">
        <v>0.13997697658689098</v>
      </c>
      <c r="F27" s="113">
        <f>D27/$D$10*100</f>
        <v>0.23696682464454977</v>
      </c>
      <c r="G27" s="119" t="s">
        <v>39</v>
      </c>
      <c r="H27" s="110" t="s">
        <v>40</v>
      </c>
      <c r="I27" s="111">
        <v>3</v>
      </c>
      <c r="J27" s="112">
        <v>0.16327979026166675</v>
      </c>
      <c r="K27" s="113">
        <f>I27/$I$10*100</f>
        <v>0.19854401058901389</v>
      </c>
      <c r="L27" s="119" t="s">
        <v>46</v>
      </c>
      <c r="M27" s="153" t="s">
        <v>47</v>
      </c>
      <c r="N27" s="111">
        <v>2</v>
      </c>
      <c r="O27" s="112">
        <v>0.11529504000737888</v>
      </c>
      <c r="P27" s="115">
        <f>N27/$N$10*100</f>
        <v>0.333889816360601</v>
      </c>
      <c r="Q27" s="141"/>
      <c r="R27" s="141"/>
    </row>
    <row r="28" spans="1:18" s="8" customFormat="1" ht="19.5" customHeight="1">
      <c r="A28" s="20">
        <v>14</v>
      </c>
      <c r="B28" s="119" t="s">
        <v>48</v>
      </c>
      <c r="C28" s="153" t="s">
        <v>49</v>
      </c>
      <c r="D28" s="111">
        <v>5</v>
      </c>
      <c r="E28" s="112">
        <v>0.13997697658689098</v>
      </c>
      <c r="F28" s="113">
        <f>D28/$D$10*100</f>
        <v>0.23696682464454977</v>
      </c>
      <c r="G28" s="119" t="s">
        <v>54</v>
      </c>
      <c r="H28" s="153" t="s">
        <v>55</v>
      </c>
      <c r="I28" s="111">
        <v>1</v>
      </c>
      <c r="J28" s="112">
        <v>5.4426596753888917E-2</v>
      </c>
      <c r="K28" s="113">
        <f>I28/$I$10*100</f>
        <v>6.6181336863004633E-2</v>
      </c>
      <c r="L28" s="119" t="s">
        <v>42</v>
      </c>
      <c r="M28" s="110" t="s">
        <v>43</v>
      </c>
      <c r="N28" s="111">
        <v>2</v>
      </c>
      <c r="O28" s="112">
        <v>0.11529504000737888</v>
      </c>
      <c r="P28" s="115">
        <f>N28/$N$10*100</f>
        <v>0.333889816360601</v>
      </c>
    </row>
    <row r="29" spans="1:18" s="68" customFormat="1" ht="19.5" customHeight="1">
      <c r="A29" s="130">
        <v>15</v>
      </c>
      <c r="B29" s="131" t="s">
        <v>46</v>
      </c>
      <c r="C29" s="132" t="s">
        <v>47</v>
      </c>
      <c r="D29" s="66">
        <v>3</v>
      </c>
      <c r="E29" s="133">
        <v>8.3986185952134598E-2</v>
      </c>
      <c r="F29" s="134">
        <f>D29/$D$10*100</f>
        <v>0.14218009478672985</v>
      </c>
      <c r="G29" s="131" t="s">
        <v>48</v>
      </c>
      <c r="H29" s="132" t="s">
        <v>49</v>
      </c>
      <c r="I29" s="66">
        <v>1</v>
      </c>
      <c r="J29" s="133">
        <v>5.4426596753888917E-2</v>
      </c>
      <c r="K29" s="134">
        <f>I29/$I$10*100</f>
        <v>6.6181336863004633E-2</v>
      </c>
      <c r="L29" s="131" t="s">
        <v>36</v>
      </c>
      <c r="M29" s="132" t="s">
        <v>51</v>
      </c>
      <c r="N29" s="66">
        <v>2</v>
      </c>
      <c r="O29" s="133">
        <v>0.11529504000737888</v>
      </c>
      <c r="P29" s="133">
        <f>N29/$N$10*100</f>
        <v>0.333889816360601</v>
      </c>
    </row>
    <row r="30" spans="1:18" s="68" customFormat="1" ht="2.25" customHeight="1">
      <c r="A30" s="135"/>
      <c r="B30" s="119"/>
      <c r="C30" s="150"/>
      <c r="D30" s="111"/>
      <c r="E30" s="112"/>
      <c r="F30" s="112"/>
      <c r="G30" s="117"/>
      <c r="H30" s="151"/>
      <c r="I30" s="111"/>
      <c r="J30" s="112"/>
      <c r="K30" s="112"/>
      <c r="L30" s="117"/>
      <c r="M30" s="151"/>
      <c r="N30" s="111"/>
      <c r="O30" s="112"/>
      <c r="P30" s="112"/>
    </row>
    <row r="31" spans="1:18" s="155" customFormat="1">
      <c r="A31" s="19" t="s">
        <v>56</v>
      </c>
      <c r="B31" s="154"/>
      <c r="I31" s="156"/>
      <c r="J31" s="156"/>
      <c r="K31" s="156"/>
      <c r="L31" s="154"/>
      <c r="M31" s="154"/>
      <c r="N31" s="156"/>
      <c r="O31" s="156"/>
      <c r="P31" s="156"/>
    </row>
    <row r="32" spans="1:18" s="155" customFormat="1">
      <c r="A32" s="27" t="s">
        <v>57</v>
      </c>
      <c r="B32" s="154"/>
      <c r="I32" s="156"/>
      <c r="J32" s="156"/>
      <c r="K32" s="156"/>
      <c r="N32" s="156"/>
      <c r="O32" s="156"/>
      <c r="P32" s="156"/>
    </row>
    <row r="33" spans="1:16" s="77" customFormat="1" ht="15.6">
      <c r="A33" s="137" t="s">
        <v>18</v>
      </c>
      <c r="B33" s="76"/>
      <c r="C33" s="73"/>
      <c r="H33" s="73"/>
      <c r="I33" s="137"/>
      <c r="J33" s="137"/>
      <c r="K33" s="137"/>
      <c r="M33" s="73"/>
      <c r="N33" s="137"/>
      <c r="O33" s="137"/>
      <c r="P33" s="137"/>
    </row>
    <row r="34" spans="1:16" s="141" customFormat="1">
      <c r="A34" s="76"/>
      <c r="B34" s="76"/>
      <c r="C34" s="71"/>
      <c r="D34" s="76"/>
      <c r="E34" s="76"/>
      <c r="F34" s="76"/>
      <c r="G34" s="76"/>
      <c r="H34" s="71"/>
      <c r="I34" s="76"/>
      <c r="J34" s="76"/>
      <c r="K34" s="76"/>
      <c r="L34" s="76"/>
      <c r="M34" s="71"/>
      <c r="N34" s="76"/>
      <c r="O34" s="76"/>
      <c r="P34" s="76"/>
    </row>
    <row r="35" spans="1:16" s="141" customFormat="1">
      <c r="A35" s="76"/>
      <c r="B35" s="1"/>
      <c r="C35" s="1"/>
      <c r="D35" s="76"/>
      <c r="E35" s="76"/>
      <c r="F35" s="76"/>
      <c r="G35" s="76"/>
      <c r="H35" s="71"/>
      <c r="I35" s="76"/>
      <c r="J35" s="76"/>
      <c r="K35" s="76"/>
      <c r="L35" s="76"/>
      <c r="M35" s="71"/>
      <c r="N35" s="76"/>
      <c r="O35" s="76"/>
      <c r="P35" s="76"/>
    </row>
    <row r="36" spans="1:16" s="141" customFormat="1">
      <c r="A36" s="76"/>
      <c r="B36" s="76"/>
      <c r="C36" s="1"/>
      <c r="D36" s="76"/>
      <c r="E36" s="76"/>
      <c r="F36" s="76"/>
      <c r="G36" s="76"/>
      <c r="H36" s="71"/>
      <c r="I36" s="76"/>
      <c r="J36" s="76"/>
      <c r="K36" s="76"/>
      <c r="L36" s="76"/>
      <c r="M36" s="71"/>
      <c r="N36" s="76"/>
      <c r="O36" s="76"/>
      <c r="P36" s="76"/>
    </row>
    <row r="37" spans="1:16" s="141" customFormat="1">
      <c r="A37" s="76"/>
      <c r="B37" s="76"/>
      <c r="C37" s="71"/>
      <c r="D37" s="76"/>
      <c r="E37" s="76"/>
      <c r="F37" s="76"/>
      <c r="G37" s="76"/>
      <c r="H37" s="71"/>
      <c r="I37" s="76"/>
      <c r="J37" s="76"/>
      <c r="K37" s="76"/>
      <c r="L37" s="76"/>
      <c r="M37" s="71"/>
      <c r="N37" s="76"/>
      <c r="O37" s="76"/>
      <c r="P37" s="76"/>
    </row>
    <row r="38" spans="1:16" s="141" customFormat="1">
      <c r="A38" s="76"/>
      <c r="B38" s="76"/>
      <c r="C38" s="71"/>
      <c r="D38" s="76"/>
      <c r="E38" s="76"/>
      <c r="F38" s="76"/>
      <c r="G38" s="76"/>
      <c r="H38" s="71"/>
      <c r="I38" s="76"/>
      <c r="J38" s="76"/>
      <c r="K38" s="76"/>
      <c r="L38" s="76"/>
      <c r="M38" s="71"/>
      <c r="N38" s="76"/>
      <c r="O38" s="76"/>
      <c r="P38" s="76"/>
    </row>
    <row r="39" spans="1:16" s="141" customFormat="1">
      <c r="A39" s="76"/>
      <c r="B39" s="76"/>
      <c r="C39" s="71"/>
      <c r="D39" s="76"/>
      <c r="E39" s="76"/>
      <c r="F39" s="76"/>
      <c r="G39" s="76"/>
      <c r="H39" s="71"/>
      <c r="I39" s="76"/>
      <c r="J39" s="76"/>
      <c r="K39" s="76"/>
      <c r="L39" s="76"/>
      <c r="M39" s="71"/>
      <c r="N39" s="76"/>
      <c r="O39" s="76"/>
      <c r="P39" s="76"/>
    </row>
    <row r="40" spans="1:16" s="141" customFormat="1">
      <c r="A40" s="76"/>
      <c r="B40" s="76"/>
      <c r="C40" s="71"/>
      <c r="D40" s="76"/>
      <c r="E40" s="76"/>
      <c r="F40" s="76"/>
      <c r="G40" s="76"/>
      <c r="H40" s="71"/>
      <c r="I40" s="76"/>
      <c r="J40" s="76"/>
      <c r="K40" s="76"/>
      <c r="L40" s="76"/>
      <c r="M40" s="71"/>
      <c r="N40" s="76"/>
      <c r="O40" s="76"/>
      <c r="P40" s="76"/>
    </row>
    <row r="41" spans="1:16" s="141" customFormat="1">
      <c r="A41" s="76"/>
      <c r="B41" s="76"/>
      <c r="C41" s="71"/>
      <c r="D41" s="76"/>
      <c r="E41" s="76"/>
      <c r="F41" s="76"/>
      <c r="G41" s="76"/>
      <c r="H41" s="71"/>
      <c r="I41" s="76"/>
      <c r="J41" s="76"/>
      <c r="K41" s="76"/>
      <c r="L41" s="76"/>
      <c r="M41" s="71"/>
      <c r="N41" s="76"/>
      <c r="O41" s="76"/>
      <c r="P41" s="76"/>
    </row>
    <row r="42" spans="1:16" s="141" customFormat="1">
      <c r="A42" s="76"/>
      <c r="B42" s="76"/>
      <c r="C42" s="71"/>
      <c r="D42" s="76"/>
      <c r="E42" s="76"/>
      <c r="F42" s="76"/>
      <c r="G42" s="76"/>
      <c r="H42" s="71"/>
      <c r="I42" s="76"/>
      <c r="J42" s="76"/>
      <c r="K42" s="76"/>
      <c r="L42" s="76"/>
      <c r="M42" s="71"/>
      <c r="N42" s="76"/>
      <c r="O42" s="76"/>
      <c r="P42" s="76"/>
    </row>
    <row r="43" spans="1:16" s="141" customFormat="1">
      <c r="A43" s="76"/>
      <c r="B43" s="76"/>
      <c r="C43" s="71"/>
      <c r="D43" s="76"/>
      <c r="E43" s="76"/>
      <c r="F43" s="76"/>
      <c r="G43" s="76"/>
      <c r="H43" s="71"/>
      <c r="I43" s="76"/>
      <c r="J43" s="76"/>
      <c r="K43" s="76"/>
      <c r="L43" s="76"/>
      <c r="M43" s="71"/>
      <c r="N43" s="76"/>
      <c r="O43" s="76"/>
      <c r="P43" s="76"/>
    </row>
    <row r="44" spans="1:16" s="141" customFormat="1">
      <c r="A44" s="76"/>
      <c r="B44" s="76"/>
      <c r="C44" s="71"/>
      <c r="D44" s="76"/>
      <c r="E44" s="76"/>
      <c r="F44" s="76"/>
      <c r="G44" s="76"/>
      <c r="H44" s="71"/>
      <c r="I44" s="76"/>
      <c r="J44" s="76"/>
      <c r="K44" s="76"/>
      <c r="L44" s="76"/>
      <c r="M44" s="71"/>
      <c r="N44" s="76"/>
      <c r="O44" s="76"/>
      <c r="P44" s="76"/>
    </row>
    <row r="45" spans="1:16" s="141" customFormat="1">
      <c r="A45" s="76"/>
      <c r="B45" s="76"/>
      <c r="C45" s="71"/>
      <c r="D45" s="76"/>
      <c r="E45" s="76"/>
      <c r="F45" s="76"/>
      <c r="G45" s="76"/>
      <c r="H45" s="71"/>
      <c r="I45" s="76"/>
      <c r="J45" s="76"/>
      <c r="K45" s="76"/>
      <c r="L45" s="76"/>
      <c r="M45" s="71"/>
      <c r="N45" s="76"/>
      <c r="O45" s="76"/>
      <c r="P45" s="76"/>
    </row>
    <row r="46" spans="1:16" s="141" customFormat="1">
      <c r="A46" s="76"/>
      <c r="B46" s="76"/>
      <c r="C46" s="71"/>
      <c r="D46" s="76"/>
      <c r="E46" s="76"/>
      <c r="F46" s="76"/>
      <c r="G46" s="76"/>
      <c r="H46" s="71"/>
      <c r="I46" s="76"/>
      <c r="J46" s="76"/>
      <c r="K46" s="76"/>
      <c r="L46" s="76"/>
      <c r="M46" s="71"/>
      <c r="N46" s="76"/>
      <c r="O46" s="76"/>
      <c r="P46" s="76"/>
    </row>
    <row r="47" spans="1:16" s="141" customFormat="1">
      <c r="A47" s="76"/>
      <c r="B47" s="76"/>
      <c r="C47" s="71"/>
      <c r="D47" s="76"/>
      <c r="E47" s="76"/>
      <c r="F47" s="76"/>
      <c r="G47" s="76"/>
      <c r="H47" s="71"/>
      <c r="I47" s="76"/>
      <c r="J47" s="76"/>
      <c r="K47" s="76"/>
      <c r="L47" s="76"/>
      <c r="M47" s="71"/>
      <c r="N47" s="76"/>
      <c r="O47" s="76"/>
      <c r="P47" s="76"/>
    </row>
    <row r="48" spans="1:16" s="141" customFormat="1">
      <c r="A48" s="76"/>
      <c r="B48" s="76"/>
      <c r="C48" s="71"/>
      <c r="D48" s="76"/>
      <c r="E48" s="76"/>
      <c r="F48" s="76"/>
      <c r="G48" s="76"/>
      <c r="H48" s="71"/>
      <c r="I48" s="76"/>
      <c r="J48" s="76"/>
      <c r="K48" s="76"/>
      <c r="L48" s="76"/>
      <c r="M48" s="71"/>
      <c r="N48" s="76"/>
      <c r="O48" s="76"/>
      <c r="P48" s="76"/>
    </row>
    <row r="49" spans="1:16" s="141" customFormat="1">
      <c r="A49" s="76"/>
      <c r="B49" s="76"/>
      <c r="C49" s="71"/>
      <c r="D49" s="76"/>
      <c r="E49" s="76"/>
      <c r="F49" s="76"/>
      <c r="G49" s="76"/>
      <c r="H49" s="71"/>
      <c r="I49" s="76"/>
      <c r="J49" s="76"/>
      <c r="K49" s="76"/>
      <c r="L49" s="76"/>
      <c r="M49" s="71"/>
      <c r="N49" s="76"/>
      <c r="O49" s="76"/>
      <c r="P49" s="76"/>
    </row>
    <row r="50" spans="1:16" s="141" customFormat="1">
      <c r="A50" s="76"/>
      <c r="B50" s="76"/>
      <c r="C50" s="71"/>
      <c r="D50" s="76"/>
      <c r="E50" s="76"/>
      <c r="F50" s="76"/>
      <c r="G50" s="76"/>
      <c r="H50" s="71"/>
      <c r="I50" s="76"/>
      <c r="J50" s="76"/>
      <c r="K50" s="76"/>
      <c r="L50" s="76"/>
      <c r="M50" s="71"/>
      <c r="N50" s="76"/>
      <c r="O50" s="76"/>
      <c r="P50" s="76"/>
    </row>
    <row r="51" spans="1:16" s="141" customFormat="1">
      <c r="A51" s="76"/>
      <c r="B51" s="76"/>
      <c r="C51" s="71"/>
      <c r="D51" s="76"/>
      <c r="E51" s="76"/>
      <c r="F51" s="76"/>
      <c r="G51" s="76"/>
      <c r="H51" s="71"/>
      <c r="I51" s="76"/>
      <c r="J51" s="76"/>
      <c r="K51" s="76"/>
      <c r="L51" s="76"/>
      <c r="M51" s="71"/>
      <c r="N51" s="76"/>
      <c r="O51" s="76"/>
      <c r="P51" s="76"/>
    </row>
    <row r="52" spans="1:16" s="141" customFormat="1">
      <c r="A52" s="76"/>
      <c r="B52" s="76"/>
      <c r="C52" s="71"/>
      <c r="D52" s="76"/>
      <c r="E52" s="76"/>
      <c r="F52" s="76"/>
      <c r="G52" s="76"/>
      <c r="H52" s="71"/>
      <c r="I52" s="76"/>
      <c r="J52" s="76"/>
      <c r="K52" s="76"/>
      <c r="L52" s="76"/>
      <c r="M52" s="71"/>
      <c r="N52" s="76"/>
      <c r="O52" s="76"/>
      <c r="P52" s="76"/>
    </row>
    <row r="53" spans="1:16" s="141" customFormat="1">
      <c r="A53" s="76"/>
      <c r="B53" s="76"/>
      <c r="C53" s="71"/>
      <c r="D53" s="76"/>
      <c r="E53" s="76"/>
      <c r="F53" s="76"/>
      <c r="G53" s="76"/>
      <c r="H53" s="71"/>
      <c r="I53" s="76"/>
      <c r="J53" s="76"/>
      <c r="K53" s="76"/>
      <c r="L53" s="76"/>
      <c r="M53" s="71"/>
      <c r="N53" s="76"/>
      <c r="O53" s="76"/>
      <c r="P53" s="76"/>
    </row>
    <row r="54" spans="1:16" s="141" customFormat="1">
      <c r="A54" s="76"/>
      <c r="B54" s="76"/>
      <c r="C54" s="71"/>
      <c r="D54" s="76"/>
      <c r="E54" s="76"/>
      <c r="F54" s="76"/>
      <c r="G54" s="76"/>
      <c r="H54" s="71"/>
      <c r="I54" s="76"/>
      <c r="J54" s="76"/>
      <c r="K54" s="76"/>
      <c r="L54" s="76"/>
      <c r="M54" s="71"/>
      <c r="N54" s="76"/>
      <c r="O54" s="76"/>
      <c r="P54" s="76"/>
    </row>
    <row r="55" spans="1:16" s="141" customFormat="1">
      <c r="A55" s="76"/>
      <c r="B55" s="76"/>
      <c r="C55" s="71"/>
      <c r="D55" s="76"/>
      <c r="E55" s="76"/>
      <c r="F55" s="76"/>
      <c r="G55" s="76"/>
      <c r="H55" s="71"/>
      <c r="I55" s="76"/>
      <c r="J55" s="76"/>
      <c r="K55" s="76"/>
      <c r="L55" s="76"/>
      <c r="M55" s="71"/>
      <c r="N55" s="76"/>
      <c r="O55" s="76"/>
      <c r="P55" s="76"/>
    </row>
    <row r="56" spans="1:16" s="141" customFormat="1">
      <c r="A56" s="76"/>
      <c r="B56" s="76"/>
      <c r="C56" s="71"/>
      <c r="D56" s="76"/>
      <c r="E56" s="76"/>
      <c r="F56" s="76"/>
      <c r="G56" s="76"/>
      <c r="H56" s="71"/>
      <c r="I56" s="76"/>
      <c r="J56" s="76"/>
      <c r="K56" s="76"/>
      <c r="L56" s="76"/>
      <c r="M56" s="71"/>
      <c r="N56" s="76"/>
      <c r="O56" s="76"/>
      <c r="P56" s="76"/>
    </row>
    <row r="57" spans="1:16" s="141" customFormat="1">
      <c r="A57" s="76"/>
      <c r="B57" s="76"/>
      <c r="C57" s="71"/>
      <c r="D57" s="76"/>
      <c r="E57" s="76"/>
      <c r="F57" s="76"/>
      <c r="G57" s="76"/>
      <c r="H57" s="71"/>
      <c r="I57" s="76"/>
      <c r="J57" s="76"/>
      <c r="K57" s="76"/>
      <c r="L57" s="76"/>
      <c r="M57" s="71"/>
      <c r="N57" s="76"/>
      <c r="O57" s="76"/>
      <c r="P57" s="76"/>
    </row>
    <row r="58" spans="1:16" s="141" customFormat="1">
      <c r="A58" s="76"/>
      <c r="B58" s="76"/>
      <c r="C58" s="71"/>
      <c r="D58" s="76"/>
      <c r="E58" s="76"/>
      <c r="F58" s="76"/>
      <c r="G58" s="76"/>
      <c r="H58" s="71"/>
      <c r="I58" s="76"/>
      <c r="J58" s="76"/>
      <c r="K58" s="76"/>
      <c r="L58" s="76"/>
      <c r="M58" s="71"/>
      <c r="N58" s="76"/>
      <c r="O58" s="76"/>
      <c r="P58" s="76"/>
    </row>
    <row r="59" spans="1:16" s="141" customFormat="1">
      <c r="A59" s="76"/>
      <c r="B59" s="76"/>
      <c r="C59" s="71"/>
      <c r="D59" s="76"/>
      <c r="E59" s="76"/>
      <c r="F59" s="76"/>
      <c r="G59" s="76"/>
      <c r="H59" s="71"/>
      <c r="I59" s="76"/>
      <c r="J59" s="76"/>
      <c r="K59" s="76"/>
      <c r="L59" s="76"/>
      <c r="M59" s="71"/>
      <c r="N59" s="76"/>
      <c r="O59" s="76"/>
      <c r="P59" s="76"/>
    </row>
    <row r="60" spans="1:16" s="141" customFormat="1">
      <c r="A60" s="76"/>
      <c r="B60" s="76"/>
      <c r="C60" s="71"/>
      <c r="D60" s="76"/>
      <c r="E60" s="76"/>
      <c r="F60" s="76"/>
      <c r="G60" s="76"/>
      <c r="H60" s="71"/>
      <c r="I60" s="76"/>
      <c r="J60" s="76"/>
      <c r="K60" s="76"/>
      <c r="L60" s="76"/>
      <c r="M60" s="71"/>
      <c r="N60" s="76"/>
      <c r="O60" s="76"/>
      <c r="P60" s="76"/>
    </row>
    <row r="61" spans="1:16" s="141" customFormat="1">
      <c r="A61" s="76"/>
      <c r="B61" s="76"/>
      <c r="C61" s="71"/>
      <c r="D61" s="76"/>
      <c r="E61" s="76"/>
      <c r="F61" s="76"/>
      <c r="G61" s="76"/>
      <c r="H61" s="71"/>
      <c r="I61" s="76"/>
      <c r="J61" s="76"/>
      <c r="K61" s="76"/>
      <c r="L61" s="76"/>
      <c r="M61" s="71"/>
      <c r="N61" s="76"/>
      <c r="O61" s="76"/>
      <c r="P61" s="76"/>
    </row>
    <row r="62" spans="1:16" s="141" customFormat="1">
      <c r="A62" s="76"/>
      <c r="B62" s="76"/>
      <c r="C62" s="71"/>
      <c r="D62" s="76"/>
      <c r="E62" s="76"/>
      <c r="F62" s="76"/>
      <c r="G62" s="76"/>
      <c r="H62" s="71"/>
      <c r="I62" s="76"/>
      <c r="J62" s="76"/>
      <c r="K62" s="76"/>
      <c r="L62" s="76"/>
      <c r="M62" s="71"/>
      <c r="N62" s="76"/>
      <c r="O62" s="76"/>
      <c r="P62" s="76"/>
    </row>
    <row r="63" spans="1:16" s="141" customFormat="1">
      <c r="A63" s="76"/>
      <c r="B63" s="76"/>
      <c r="C63" s="71"/>
      <c r="D63" s="76"/>
      <c r="E63" s="76"/>
      <c r="F63" s="76"/>
      <c r="G63" s="76"/>
      <c r="H63" s="71"/>
      <c r="I63" s="76"/>
      <c r="J63" s="76"/>
      <c r="K63" s="76"/>
      <c r="L63" s="76"/>
      <c r="M63" s="71"/>
      <c r="N63" s="76"/>
      <c r="O63" s="76"/>
      <c r="P63" s="76"/>
    </row>
    <row r="64" spans="1:16" s="141" customFormat="1">
      <c r="A64" s="76"/>
      <c r="B64" s="76"/>
      <c r="C64" s="71"/>
      <c r="D64" s="76"/>
      <c r="E64" s="76"/>
      <c r="F64" s="76"/>
      <c r="G64" s="76"/>
      <c r="H64" s="71"/>
      <c r="I64" s="76"/>
      <c r="J64" s="76"/>
      <c r="K64" s="76"/>
      <c r="L64" s="76"/>
      <c r="M64" s="71"/>
      <c r="N64" s="76"/>
      <c r="O64" s="76"/>
      <c r="P64" s="76"/>
    </row>
    <row r="65" spans="1:16" s="141" customFormat="1">
      <c r="A65" s="76"/>
      <c r="B65" s="76"/>
      <c r="C65" s="71"/>
      <c r="D65" s="76"/>
      <c r="E65" s="76"/>
      <c r="F65" s="76"/>
      <c r="G65" s="76"/>
      <c r="H65" s="71"/>
      <c r="I65" s="76"/>
      <c r="J65" s="76"/>
      <c r="K65" s="76"/>
      <c r="L65" s="76"/>
      <c r="M65" s="71"/>
      <c r="N65" s="76"/>
      <c r="O65" s="76"/>
      <c r="P65" s="76"/>
    </row>
    <row r="66" spans="1:16" s="141" customFormat="1">
      <c r="A66" s="76"/>
      <c r="B66" s="76"/>
      <c r="C66" s="71"/>
      <c r="D66" s="76"/>
      <c r="E66" s="76"/>
      <c r="F66" s="76"/>
      <c r="G66" s="76"/>
      <c r="H66" s="71"/>
      <c r="I66" s="76"/>
      <c r="J66" s="76"/>
      <c r="K66" s="76"/>
      <c r="L66" s="76"/>
      <c r="M66" s="71"/>
      <c r="N66" s="76"/>
      <c r="O66" s="76"/>
      <c r="P66" s="76"/>
    </row>
    <row r="67" spans="1:16" s="141" customFormat="1">
      <c r="A67" s="76"/>
      <c r="B67" s="76"/>
      <c r="C67" s="71"/>
      <c r="D67" s="76"/>
      <c r="E67" s="76"/>
      <c r="F67" s="76"/>
      <c r="G67" s="76"/>
      <c r="H67" s="71"/>
      <c r="I67" s="76"/>
      <c r="J67" s="76"/>
      <c r="K67" s="76"/>
      <c r="L67" s="76"/>
      <c r="M67" s="71"/>
      <c r="N67" s="76"/>
      <c r="O67" s="76"/>
      <c r="P67" s="76"/>
    </row>
    <row r="68" spans="1:16" s="141" customFormat="1">
      <c r="A68" s="76"/>
      <c r="B68" s="76"/>
      <c r="C68" s="71"/>
      <c r="D68" s="76"/>
      <c r="E68" s="76"/>
      <c r="F68" s="76"/>
      <c r="G68" s="76"/>
      <c r="H68" s="71"/>
      <c r="I68" s="76"/>
      <c r="J68" s="76"/>
      <c r="K68" s="76"/>
      <c r="L68" s="76"/>
      <c r="M68" s="71"/>
      <c r="N68" s="76"/>
      <c r="O68" s="76"/>
      <c r="P68" s="76"/>
    </row>
    <row r="69" spans="1:16" s="141" customFormat="1">
      <c r="A69" s="76"/>
      <c r="B69" s="76"/>
      <c r="C69" s="71"/>
      <c r="D69" s="76"/>
      <c r="E69" s="76"/>
      <c r="F69" s="76"/>
      <c r="G69" s="76"/>
      <c r="H69" s="71"/>
      <c r="I69" s="76"/>
      <c r="J69" s="76"/>
      <c r="K69" s="76"/>
      <c r="L69" s="76"/>
      <c r="M69" s="71"/>
      <c r="N69" s="76"/>
      <c r="O69" s="76"/>
      <c r="P69" s="76"/>
    </row>
    <row r="70" spans="1:16" s="141" customFormat="1">
      <c r="A70" s="76"/>
      <c r="B70" s="76"/>
      <c r="C70" s="71"/>
      <c r="D70" s="76"/>
      <c r="E70" s="76"/>
      <c r="F70" s="76"/>
      <c r="G70" s="76"/>
      <c r="H70" s="71"/>
      <c r="I70" s="76"/>
      <c r="J70" s="76"/>
      <c r="K70" s="76"/>
      <c r="L70" s="76"/>
      <c r="M70" s="71"/>
      <c r="N70" s="76"/>
      <c r="O70" s="76"/>
      <c r="P70" s="76"/>
    </row>
    <row r="71" spans="1:16" s="141" customFormat="1">
      <c r="A71" s="76"/>
      <c r="B71" s="76"/>
      <c r="C71" s="71"/>
      <c r="D71" s="76"/>
      <c r="E71" s="76"/>
      <c r="F71" s="76"/>
      <c r="G71" s="76"/>
      <c r="H71" s="71"/>
      <c r="I71" s="76"/>
      <c r="J71" s="76"/>
      <c r="K71" s="76"/>
      <c r="L71" s="76"/>
      <c r="M71" s="71"/>
      <c r="N71" s="76"/>
      <c r="O71" s="76"/>
      <c r="P71" s="76"/>
    </row>
    <row r="72" spans="1:16" s="141" customFormat="1">
      <c r="A72" s="76"/>
      <c r="B72" s="76"/>
      <c r="C72" s="71"/>
      <c r="D72" s="76"/>
      <c r="E72" s="76"/>
      <c r="F72" s="76"/>
      <c r="G72" s="76"/>
      <c r="H72" s="71"/>
      <c r="I72" s="76"/>
      <c r="J72" s="76"/>
      <c r="K72" s="76"/>
      <c r="L72" s="76"/>
      <c r="M72" s="71"/>
      <c r="N72" s="76"/>
      <c r="O72" s="76"/>
      <c r="P72" s="76"/>
    </row>
    <row r="73" spans="1:16" s="141" customFormat="1">
      <c r="A73" s="76"/>
      <c r="B73" s="76"/>
      <c r="C73" s="71"/>
      <c r="D73" s="76"/>
      <c r="E73" s="76"/>
      <c r="F73" s="76"/>
      <c r="G73" s="76"/>
      <c r="H73" s="71"/>
      <c r="I73" s="76"/>
      <c r="J73" s="76"/>
      <c r="K73" s="76"/>
      <c r="L73" s="76"/>
      <c r="M73" s="71"/>
      <c r="N73" s="76"/>
      <c r="O73" s="76"/>
      <c r="P73" s="76"/>
    </row>
    <row r="74" spans="1:16" s="141" customFormat="1">
      <c r="A74" s="76"/>
      <c r="B74" s="76"/>
      <c r="C74" s="71"/>
      <c r="D74" s="76"/>
      <c r="E74" s="76"/>
      <c r="F74" s="76"/>
      <c r="G74" s="76"/>
      <c r="H74" s="71"/>
      <c r="I74" s="76"/>
      <c r="J74" s="76"/>
      <c r="K74" s="76"/>
      <c r="L74" s="76"/>
      <c r="M74" s="71"/>
      <c r="N74" s="76"/>
      <c r="O74" s="76"/>
      <c r="P74" s="76"/>
    </row>
    <row r="75" spans="1:16" s="141" customFormat="1">
      <c r="A75" s="76"/>
      <c r="B75" s="76"/>
      <c r="C75" s="71"/>
      <c r="D75" s="76"/>
      <c r="E75" s="76"/>
      <c r="F75" s="76"/>
      <c r="G75" s="76"/>
      <c r="H75" s="71"/>
      <c r="I75" s="76"/>
      <c r="J75" s="76"/>
      <c r="K75" s="76"/>
      <c r="L75" s="76"/>
      <c r="M75" s="71"/>
      <c r="N75" s="76"/>
      <c r="O75" s="76"/>
      <c r="P75" s="76"/>
    </row>
    <row r="76" spans="1:16" s="141" customFormat="1">
      <c r="A76" s="76"/>
      <c r="B76" s="76"/>
      <c r="C76" s="71"/>
      <c r="D76" s="76"/>
      <c r="E76" s="76"/>
      <c r="F76" s="76"/>
      <c r="G76" s="76"/>
      <c r="H76" s="71"/>
      <c r="I76" s="76"/>
      <c r="J76" s="76"/>
      <c r="K76" s="76"/>
      <c r="L76" s="76"/>
      <c r="M76" s="71"/>
      <c r="N76" s="76"/>
      <c r="O76" s="76"/>
      <c r="P76" s="76"/>
    </row>
    <row r="77" spans="1:16" s="141" customFormat="1">
      <c r="A77" s="76"/>
      <c r="B77" s="76"/>
      <c r="C77" s="71"/>
      <c r="D77" s="76"/>
      <c r="E77" s="76"/>
      <c r="F77" s="76"/>
      <c r="G77" s="76"/>
      <c r="H77" s="71"/>
      <c r="I77" s="76"/>
      <c r="J77" s="76"/>
      <c r="K77" s="76"/>
      <c r="L77" s="76"/>
      <c r="M77" s="71"/>
      <c r="N77" s="76"/>
      <c r="O77" s="76"/>
      <c r="P77" s="76"/>
    </row>
    <row r="78" spans="1:16" s="141" customFormat="1">
      <c r="A78" s="76"/>
      <c r="B78" s="76"/>
      <c r="C78" s="71"/>
      <c r="D78" s="76"/>
      <c r="E78" s="76"/>
      <c r="F78" s="76"/>
      <c r="G78" s="76"/>
      <c r="H78" s="71"/>
      <c r="I78" s="76"/>
      <c r="J78" s="76"/>
      <c r="K78" s="76"/>
      <c r="L78" s="76"/>
      <c r="M78" s="71"/>
      <c r="N78" s="76"/>
      <c r="O78" s="76"/>
      <c r="P78" s="76"/>
    </row>
    <row r="79" spans="1:16" s="141" customFormat="1">
      <c r="A79" s="76"/>
      <c r="B79" s="76"/>
      <c r="C79" s="71"/>
      <c r="D79" s="76"/>
      <c r="E79" s="76"/>
      <c r="F79" s="76"/>
      <c r="G79" s="76"/>
      <c r="H79" s="71"/>
      <c r="I79" s="76"/>
      <c r="J79" s="76"/>
      <c r="K79" s="76"/>
      <c r="L79" s="76"/>
      <c r="M79" s="71"/>
      <c r="N79" s="76"/>
      <c r="O79" s="76"/>
      <c r="P79" s="76"/>
    </row>
    <row r="80" spans="1:16" s="141" customFormat="1">
      <c r="A80" s="76"/>
      <c r="B80" s="76"/>
      <c r="C80" s="71"/>
      <c r="D80" s="76"/>
      <c r="E80" s="76"/>
      <c r="F80" s="76"/>
      <c r="G80" s="76"/>
      <c r="H80" s="71"/>
      <c r="I80" s="76"/>
      <c r="J80" s="76"/>
      <c r="K80" s="76"/>
      <c r="L80" s="76"/>
      <c r="M80" s="71"/>
      <c r="N80" s="76"/>
      <c r="O80" s="76"/>
      <c r="P80" s="76"/>
    </row>
    <row r="81" spans="1:16" s="141" customFormat="1">
      <c r="A81" s="76"/>
      <c r="B81" s="76"/>
      <c r="C81" s="71"/>
      <c r="D81" s="76"/>
      <c r="E81" s="76"/>
      <c r="F81" s="76"/>
      <c r="G81" s="76"/>
      <c r="H81" s="71"/>
      <c r="I81" s="76"/>
      <c r="J81" s="76"/>
      <c r="K81" s="76"/>
      <c r="L81" s="76"/>
      <c r="M81" s="71"/>
      <c r="N81" s="76"/>
      <c r="O81" s="76"/>
      <c r="P81" s="76"/>
    </row>
    <row r="82" spans="1:16" s="141" customFormat="1">
      <c r="A82" s="76"/>
      <c r="B82" s="76"/>
      <c r="C82" s="71"/>
      <c r="D82" s="76"/>
      <c r="E82" s="76"/>
      <c r="F82" s="76"/>
      <c r="G82" s="76"/>
      <c r="H82" s="71"/>
      <c r="I82" s="76"/>
      <c r="J82" s="76"/>
      <c r="K82" s="76"/>
      <c r="L82" s="76"/>
      <c r="M82" s="71"/>
      <c r="N82" s="76"/>
      <c r="O82" s="76"/>
      <c r="P82" s="76"/>
    </row>
    <row r="83" spans="1:16" s="141" customFormat="1">
      <c r="A83" s="76"/>
      <c r="B83" s="76"/>
      <c r="C83" s="71"/>
      <c r="D83" s="76"/>
      <c r="E83" s="76"/>
      <c r="F83" s="76"/>
      <c r="G83" s="76"/>
      <c r="H83" s="71"/>
      <c r="I83" s="76"/>
      <c r="J83" s="76"/>
      <c r="K83" s="76"/>
      <c r="L83" s="76"/>
      <c r="M83" s="71"/>
      <c r="N83" s="76"/>
      <c r="O83" s="76"/>
      <c r="P83" s="76"/>
    </row>
    <row r="84" spans="1:16" s="141" customFormat="1">
      <c r="A84" s="76"/>
      <c r="B84" s="76"/>
      <c r="C84" s="71"/>
      <c r="D84" s="76"/>
      <c r="E84" s="76"/>
      <c r="F84" s="76"/>
      <c r="G84" s="76"/>
      <c r="H84" s="71"/>
      <c r="I84" s="76"/>
      <c r="J84" s="76"/>
      <c r="K84" s="76"/>
      <c r="L84" s="76"/>
      <c r="M84" s="71"/>
      <c r="N84" s="76"/>
      <c r="O84" s="76"/>
      <c r="P84" s="76"/>
    </row>
    <row r="85" spans="1:16" s="141" customFormat="1">
      <c r="A85" s="76"/>
      <c r="B85" s="76"/>
      <c r="C85" s="71"/>
      <c r="D85" s="76"/>
      <c r="E85" s="76"/>
      <c r="F85" s="76"/>
      <c r="G85" s="76"/>
      <c r="H85" s="71"/>
      <c r="I85" s="76"/>
      <c r="J85" s="76"/>
      <c r="K85" s="76"/>
      <c r="L85" s="76"/>
      <c r="M85" s="71"/>
      <c r="N85" s="76"/>
      <c r="O85" s="76"/>
      <c r="P85" s="76"/>
    </row>
    <row r="86" spans="1:16" s="141" customFormat="1">
      <c r="A86" s="76"/>
      <c r="B86" s="76"/>
      <c r="C86" s="71"/>
      <c r="D86" s="76"/>
      <c r="E86" s="76"/>
      <c r="F86" s="76"/>
      <c r="G86" s="76"/>
      <c r="H86" s="71"/>
      <c r="I86" s="76"/>
      <c r="J86" s="76"/>
      <c r="K86" s="76"/>
      <c r="L86" s="76"/>
      <c r="M86" s="71"/>
      <c r="N86" s="76"/>
      <c r="O86" s="76"/>
      <c r="P86" s="76"/>
    </row>
    <row r="87" spans="1:16" s="141" customFormat="1">
      <c r="A87" s="76"/>
      <c r="B87" s="76"/>
      <c r="C87" s="71"/>
      <c r="D87" s="76"/>
      <c r="E87" s="76"/>
      <c r="F87" s="76"/>
      <c r="G87" s="76"/>
      <c r="H87" s="71"/>
      <c r="I87" s="76"/>
      <c r="J87" s="76"/>
      <c r="K87" s="76"/>
      <c r="L87" s="76"/>
      <c r="M87" s="71"/>
      <c r="N87" s="76"/>
      <c r="O87" s="76"/>
      <c r="P87" s="76"/>
    </row>
  </sheetData>
  <mergeCells count="1">
    <mergeCell ref="A1:P1"/>
  </mergeCells>
  <phoneticPr fontId="19" type="noConversion"/>
  <printOptions horizontalCentered="1"/>
  <pageMargins left="0.47244094488188981" right="0.27559055118110237" top="0.59055118110236227" bottom="0.59055118110236227" header="0.39370078740157483" footer="0.39370078740157483"/>
  <pageSetup paperSize="9" scale="92" orientation="landscape"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workbookViewId="0">
      <selection sqref="A1:P1"/>
    </sheetView>
  </sheetViews>
  <sheetFormatPr defaultColWidth="9" defaultRowHeight="15.6"/>
  <cols>
    <col min="1" max="1" width="3" style="1" customWidth="1"/>
    <col min="2" max="2" width="13.09765625" style="7" customWidth="1"/>
    <col min="3" max="3" width="19.8984375" style="8" customWidth="1"/>
    <col min="4" max="6" width="7.8984375" style="1" customWidth="1"/>
    <col min="7" max="7" width="13.09765625" style="7" customWidth="1"/>
    <col min="8" max="8" width="19.8984375" style="1" customWidth="1"/>
    <col min="9" max="11" width="7.8984375" style="1" customWidth="1"/>
    <col min="12" max="12" width="13.09765625" style="7" customWidth="1"/>
    <col min="13" max="13" width="19.8984375" style="1" customWidth="1"/>
    <col min="14" max="16" width="7.8984375" style="1" customWidth="1"/>
    <col min="17" max="16384" width="9" style="1"/>
  </cols>
  <sheetData>
    <row r="1" spans="1:16" ht="24.6">
      <c r="A1" s="472" t="s">
        <v>394</v>
      </c>
      <c r="B1" s="472"/>
      <c r="C1" s="472"/>
      <c r="D1" s="472"/>
      <c r="E1" s="472"/>
      <c r="F1" s="472"/>
      <c r="G1" s="472"/>
      <c r="H1" s="472"/>
      <c r="I1" s="472"/>
      <c r="J1" s="472"/>
      <c r="K1" s="472"/>
      <c r="L1" s="472"/>
      <c r="M1" s="472"/>
      <c r="N1" s="472"/>
      <c r="O1" s="472"/>
      <c r="P1" s="472"/>
    </row>
    <row r="2" spans="1:16" ht="6" customHeight="1">
      <c r="A2" s="2"/>
      <c r="B2" s="3"/>
      <c r="C2" s="4"/>
      <c r="D2" s="4"/>
      <c r="E2" s="4"/>
      <c r="F2" s="4"/>
      <c r="G2" s="3"/>
      <c r="H2" s="4"/>
      <c r="I2" s="4"/>
      <c r="J2" s="4"/>
      <c r="K2" s="4"/>
      <c r="L2" s="3"/>
      <c r="M2" s="4"/>
      <c r="N2" s="4"/>
      <c r="O2" s="4"/>
      <c r="P2" s="4"/>
    </row>
    <row r="3" spans="1:16" ht="16.2">
      <c r="A3" s="5" t="s">
        <v>392</v>
      </c>
      <c r="B3" s="3"/>
      <c r="C3" s="6"/>
      <c r="D3" s="4"/>
      <c r="E3" s="4"/>
      <c r="F3" s="4"/>
      <c r="G3" s="3"/>
      <c r="H3" s="4"/>
      <c r="I3" s="4"/>
      <c r="J3" s="4"/>
      <c r="K3" s="4"/>
      <c r="L3" s="3"/>
      <c r="M3" s="4"/>
      <c r="N3" s="4"/>
      <c r="O3" s="4"/>
      <c r="P3" s="6"/>
    </row>
    <row r="4" spans="1:16">
      <c r="P4" s="9" t="s">
        <v>351</v>
      </c>
    </row>
    <row r="5" spans="1:16" s="19" customFormat="1" ht="13.8">
      <c r="A5" s="10" t="s">
        <v>0</v>
      </c>
      <c r="B5" s="11"/>
      <c r="C5" s="12" t="s">
        <v>1</v>
      </c>
      <c r="D5" s="11"/>
      <c r="E5" s="13"/>
      <c r="F5" s="14"/>
      <c r="G5" s="11"/>
      <c r="H5" s="12" t="s">
        <v>2</v>
      </c>
      <c r="I5" s="11"/>
      <c r="J5" s="15"/>
      <c r="K5" s="16"/>
      <c r="L5" s="17"/>
      <c r="M5" s="12" t="s">
        <v>3</v>
      </c>
      <c r="N5" s="11"/>
      <c r="O5" s="15"/>
      <c r="P5" s="18"/>
    </row>
    <row r="6" spans="1:16" s="27" customFormat="1" ht="14.25" customHeight="1">
      <c r="A6" s="20"/>
      <c r="B6" s="21" t="s">
        <v>124</v>
      </c>
      <c r="C6" s="22"/>
      <c r="D6" s="23" t="s">
        <v>360</v>
      </c>
      <c r="E6" s="24" t="s">
        <v>234</v>
      </c>
      <c r="F6" s="23" t="s">
        <v>361</v>
      </c>
      <c r="G6" s="21" t="s">
        <v>124</v>
      </c>
      <c r="H6" s="22"/>
      <c r="I6" s="23" t="s">
        <v>360</v>
      </c>
      <c r="J6" s="24" t="s">
        <v>234</v>
      </c>
      <c r="K6" s="23" t="s">
        <v>361</v>
      </c>
      <c r="L6" s="21" t="s">
        <v>124</v>
      </c>
      <c r="M6" s="22"/>
      <c r="N6" s="23" t="s">
        <v>360</v>
      </c>
      <c r="O6" s="25" t="s">
        <v>234</v>
      </c>
      <c r="P6" s="26" t="s">
        <v>361</v>
      </c>
    </row>
    <row r="7" spans="1:16" s="27" customFormat="1" ht="14.25" customHeight="1">
      <c r="A7" s="20"/>
      <c r="B7" s="28" t="s">
        <v>362</v>
      </c>
      <c r="C7" s="29" t="s">
        <v>363</v>
      </c>
      <c r="D7" s="30"/>
      <c r="E7" s="31" t="s">
        <v>364</v>
      </c>
      <c r="F7" s="30" t="s">
        <v>365</v>
      </c>
      <c r="G7" s="28" t="s">
        <v>362</v>
      </c>
      <c r="H7" s="29" t="s">
        <v>363</v>
      </c>
      <c r="I7" s="30"/>
      <c r="J7" s="31" t="s">
        <v>364</v>
      </c>
      <c r="K7" s="30" t="s">
        <v>365</v>
      </c>
      <c r="L7" s="28" t="s">
        <v>362</v>
      </c>
      <c r="M7" s="29" t="s">
        <v>363</v>
      </c>
      <c r="N7" s="30"/>
      <c r="O7" s="31" t="s">
        <v>364</v>
      </c>
      <c r="P7" s="32" t="s">
        <v>365</v>
      </c>
    </row>
    <row r="8" spans="1:16" s="27" customFormat="1" ht="14.25" customHeight="1">
      <c r="A8" s="33" t="s">
        <v>366</v>
      </c>
      <c r="B8" s="34" t="s">
        <v>367</v>
      </c>
      <c r="C8" s="35"/>
      <c r="D8" s="33" t="s">
        <v>368</v>
      </c>
      <c r="E8" s="36" t="s">
        <v>234</v>
      </c>
      <c r="F8" s="33" t="s">
        <v>17</v>
      </c>
      <c r="G8" s="34" t="s">
        <v>367</v>
      </c>
      <c r="H8" s="35"/>
      <c r="I8" s="33" t="s">
        <v>368</v>
      </c>
      <c r="J8" s="36" t="s">
        <v>234</v>
      </c>
      <c r="K8" s="33" t="s">
        <v>17</v>
      </c>
      <c r="L8" s="34" t="s">
        <v>367</v>
      </c>
      <c r="M8" s="35"/>
      <c r="N8" s="33" t="s">
        <v>368</v>
      </c>
      <c r="O8" s="36" t="s">
        <v>234</v>
      </c>
      <c r="P8" s="34" t="s">
        <v>17</v>
      </c>
    </row>
    <row r="9" spans="1:16" ht="28.95" customHeight="1">
      <c r="A9" s="37"/>
      <c r="B9" s="38" t="s">
        <v>136</v>
      </c>
      <c r="C9" s="39" t="s">
        <v>19</v>
      </c>
      <c r="D9" s="40">
        <v>1136</v>
      </c>
      <c r="E9" s="41">
        <v>43.930826736780681</v>
      </c>
      <c r="F9" s="42">
        <v>100</v>
      </c>
      <c r="G9" s="38" t="s">
        <v>136</v>
      </c>
      <c r="H9" s="39" t="s">
        <v>19</v>
      </c>
      <c r="I9" s="40">
        <v>774</v>
      </c>
      <c r="J9" s="41">
        <v>57.415160569582127</v>
      </c>
      <c r="K9" s="42">
        <v>100</v>
      </c>
      <c r="L9" s="38" t="s">
        <v>136</v>
      </c>
      <c r="M9" s="39" t="s">
        <v>19</v>
      </c>
      <c r="N9" s="40">
        <v>362</v>
      </c>
      <c r="O9" s="41">
        <v>29.245258248960358</v>
      </c>
      <c r="P9" s="43">
        <v>100</v>
      </c>
    </row>
    <row r="10" spans="1:16" s="8" customFormat="1" ht="28.95" customHeight="1">
      <c r="A10" s="37">
        <v>1</v>
      </c>
      <c r="B10" s="44" t="s">
        <v>193</v>
      </c>
      <c r="C10" s="39" t="s">
        <v>21</v>
      </c>
      <c r="D10" s="40">
        <v>478</v>
      </c>
      <c r="E10" s="41">
        <v>18.484978151567926</v>
      </c>
      <c r="F10" s="45">
        <v>42.077464788732399</v>
      </c>
      <c r="G10" s="44" t="s">
        <v>193</v>
      </c>
      <c r="H10" s="39" t="s">
        <v>21</v>
      </c>
      <c r="I10" s="40">
        <v>374</v>
      </c>
      <c r="J10" s="41">
        <v>27.743242962562942</v>
      </c>
      <c r="K10" s="45">
        <v>48.320413436692498</v>
      </c>
      <c r="L10" s="44" t="s">
        <v>193</v>
      </c>
      <c r="M10" s="39" t="s">
        <v>21</v>
      </c>
      <c r="N10" s="40">
        <v>104</v>
      </c>
      <c r="O10" s="41">
        <v>8.401952646110157</v>
      </c>
      <c r="P10" s="46">
        <v>28.729281767955801</v>
      </c>
    </row>
    <row r="11" spans="1:16" s="8" customFormat="1" ht="28.95" customHeight="1">
      <c r="A11" s="37">
        <v>2</v>
      </c>
      <c r="B11" s="44" t="s">
        <v>194</v>
      </c>
      <c r="C11" s="39" t="s">
        <v>127</v>
      </c>
      <c r="D11" s="40">
        <v>247</v>
      </c>
      <c r="E11" s="41">
        <v>9.5518610950570668</v>
      </c>
      <c r="F11" s="45">
        <v>21.742957746478901</v>
      </c>
      <c r="G11" s="44" t="s">
        <v>194</v>
      </c>
      <c r="H11" s="39" t="s">
        <v>127</v>
      </c>
      <c r="I11" s="40">
        <v>144</v>
      </c>
      <c r="J11" s="41">
        <v>10.681890338526907</v>
      </c>
      <c r="K11" s="45">
        <v>18.604651162790699</v>
      </c>
      <c r="L11" s="44" t="s">
        <v>194</v>
      </c>
      <c r="M11" s="39" t="s">
        <v>127</v>
      </c>
      <c r="N11" s="40">
        <v>103</v>
      </c>
      <c r="O11" s="41">
        <v>8.3211646398975603</v>
      </c>
      <c r="P11" s="46">
        <v>28.453038674033198</v>
      </c>
    </row>
    <row r="12" spans="1:16" s="8" customFormat="1" ht="28.95" customHeight="1">
      <c r="A12" s="37">
        <v>3</v>
      </c>
      <c r="B12" s="44" t="s">
        <v>143</v>
      </c>
      <c r="C12" s="39" t="s">
        <v>23</v>
      </c>
      <c r="D12" s="40">
        <v>104</v>
      </c>
      <c r="E12" s="41">
        <v>4.0218362505503444</v>
      </c>
      <c r="F12" s="45">
        <v>9.1549295774648005</v>
      </c>
      <c r="G12" s="44" t="s">
        <v>143</v>
      </c>
      <c r="H12" s="39" t="s">
        <v>23</v>
      </c>
      <c r="I12" s="40">
        <v>62</v>
      </c>
      <c r="J12" s="41">
        <v>4.5991472290879747</v>
      </c>
      <c r="K12" s="45">
        <v>8.0103359173127</v>
      </c>
      <c r="L12" s="44" t="s">
        <v>143</v>
      </c>
      <c r="M12" s="39" t="s">
        <v>23</v>
      </c>
      <c r="N12" s="40">
        <v>42</v>
      </c>
      <c r="O12" s="41">
        <v>3.3930962609291022</v>
      </c>
      <c r="P12" s="46">
        <v>11.602209944751401</v>
      </c>
    </row>
    <row r="13" spans="1:16" s="8" customFormat="1" ht="28.95" customHeight="1">
      <c r="A13" s="37">
        <v>4</v>
      </c>
      <c r="B13" s="44" t="s">
        <v>158</v>
      </c>
      <c r="C13" s="39" t="s">
        <v>128</v>
      </c>
      <c r="D13" s="40">
        <v>47</v>
      </c>
      <c r="E13" s="41">
        <v>1.8175606132294824</v>
      </c>
      <c r="F13" s="45">
        <v>4.1373239436620004</v>
      </c>
      <c r="G13" s="44" t="s">
        <v>158</v>
      </c>
      <c r="H13" s="39" t="s">
        <v>128</v>
      </c>
      <c r="I13" s="40">
        <v>35</v>
      </c>
      <c r="J13" s="41">
        <v>2.5962927906141791</v>
      </c>
      <c r="K13" s="45">
        <v>4.5219638242893998</v>
      </c>
      <c r="L13" s="44" t="s">
        <v>158</v>
      </c>
      <c r="M13" s="39" t="s">
        <v>128</v>
      </c>
      <c r="N13" s="40">
        <v>12</v>
      </c>
      <c r="O13" s="41">
        <v>0.969456074551172</v>
      </c>
      <c r="P13" s="46">
        <v>3.3149171270718001</v>
      </c>
    </row>
    <row r="14" spans="1:16" s="8" customFormat="1" ht="28.95" customHeight="1">
      <c r="A14" s="37">
        <v>5</v>
      </c>
      <c r="B14" s="44" t="s">
        <v>195</v>
      </c>
      <c r="C14" s="39" t="s">
        <v>131</v>
      </c>
      <c r="D14" s="40">
        <v>17</v>
      </c>
      <c r="E14" s="41">
        <v>0.65741554095534471</v>
      </c>
      <c r="F14" s="45">
        <v>1.4964788732394001</v>
      </c>
      <c r="G14" s="44" t="s">
        <v>195</v>
      </c>
      <c r="H14" s="39" t="s">
        <v>131</v>
      </c>
      <c r="I14" s="40">
        <v>14</v>
      </c>
      <c r="J14" s="41">
        <v>1.0385171162456717</v>
      </c>
      <c r="K14" s="45">
        <v>1.8087855297158</v>
      </c>
      <c r="L14" s="44" t="s">
        <v>182</v>
      </c>
      <c r="M14" s="39" t="s">
        <v>129</v>
      </c>
      <c r="N14" s="40">
        <v>8</v>
      </c>
      <c r="O14" s="41">
        <v>0.64630404970078148</v>
      </c>
      <c r="P14" s="46">
        <v>2.2099447513812001</v>
      </c>
    </row>
    <row r="15" spans="1:16" s="8" customFormat="1" ht="28.95" customHeight="1">
      <c r="A15" s="37">
        <v>6</v>
      </c>
      <c r="B15" s="44" t="s">
        <v>182</v>
      </c>
      <c r="C15" s="39" t="s">
        <v>129</v>
      </c>
      <c r="D15" s="40">
        <v>14</v>
      </c>
      <c r="E15" s="41">
        <v>0.54140103372793091</v>
      </c>
      <c r="F15" s="45">
        <v>1.2323943661972001</v>
      </c>
      <c r="G15" s="44" t="s">
        <v>188</v>
      </c>
      <c r="H15" s="39" t="s">
        <v>130</v>
      </c>
      <c r="I15" s="40">
        <v>8</v>
      </c>
      <c r="J15" s="41">
        <v>0.59343835214038376</v>
      </c>
      <c r="K15" s="45">
        <v>1.0335917312661</v>
      </c>
      <c r="L15" s="44" t="s">
        <v>159</v>
      </c>
      <c r="M15" s="39" t="s">
        <v>31</v>
      </c>
      <c r="N15" s="40">
        <v>7</v>
      </c>
      <c r="O15" s="41">
        <v>0.56551604348818374</v>
      </c>
      <c r="P15" s="46">
        <v>1.9337016574585999</v>
      </c>
    </row>
    <row r="16" spans="1:16" s="8" customFormat="1" ht="28.95" customHeight="1">
      <c r="A16" s="37">
        <v>7</v>
      </c>
      <c r="B16" s="44" t="s">
        <v>159</v>
      </c>
      <c r="C16" s="39" t="s">
        <v>31</v>
      </c>
      <c r="D16" s="40">
        <v>12</v>
      </c>
      <c r="E16" s="41">
        <v>0.46405802890965508</v>
      </c>
      <c r="F16" s="45">
        <v>1.056338028169</v>
      </c>
      <c r="G16" s="44" t="s">
        <v>182</v>
      </c>
      <c r="H16" s="39" t="s">
        <v>129</v>
      </c>
      <c r="I16" s="40">
        <v>6</v>
      </c>
      <c r="J16" s="41">
        <v>0.44507876410528779</v>
      </c>
      <c r="K16" s="45">
        <v>0.77519379844960001</v>
      </c>
      <c r="L16" s="44" t="s">
        <v>207</v>
      </c>
      <c r="M16" s="39" t="s">
        <v>132</v>
      </c>
      <c r="N16" s="40">
        <v>4</v>
      </c>
      <c r="O16" s="41">
        <v>0.32315202485039074</v>
      </c>
      <c r="P16" s="46">
        <v>1.1049723756906</v>
      </c>
    </row>
    <row r="17" spans="1:16" s="8" customFormat="1" ht="28.95" customHeight="1">
      <c r="A17" s="37">
        <v>8</v>
      </c>
      <c r="B17" s="44" t="s">
        <v>188</v>
      </c>
      <c r="C17" s="39" t="s">
        <v>130</v>
      </c>
      <c r="D17" s="40">
        <v>10</v>
      </c>
      <c r="E17" s="41">
        <v>0.3867150240913792</v>
      </c>
      <c r="F17" s="45">
        <v>0.88028169014080004</v>
      </c>
      <c r="G17" s="44" t="s">
        <v>147</v>
      </c>
      <c r="H17" s="39" t="s">
        <v>45</v>
      </c>
      <c r="I17" s="40">
        <v>5</v>
      </c>
      <c r="J17" s="41">
        <v>0.37089897008773987</v>
      </c>
      <c r="K17" s="47">
        <v>0.64599483204130004</v>
      </c>
      <c r="L17" s="48" t="s">
        <v>139</v>
      </c>
      <c r="M17" s="39" t="s">
        <v>64</v>
      </c>
      <c r="N17" s="40">
        <v>3</v>
      </c>
      <c r="O17" s="41">
        <v>0.242364018637793</v>
      </c>
      <c r="P17" s="46">
        <v>0.82872928176799998</v>
      </c>
    </row>
    <row r="18" spans="1:16" s="8" customFormat="1" ht="28.95" customHeight="1">
      <c r="A18" s="37">
        <v>9</v>
      </c>
      <c r="B18" s="44" t="s">
        <v>147</v>
      </c>
      <c r="C18" s="39" t="s">
        <v>45</v>
      </c>
      <c r="D18" s="40">
        <v>7</v>
      </c>
      <c r="E18" s="41">
        <v>0.2707005168639654</v>
      </c>
      <c r="F18" s="45">
        <v>0.61619718309860005</v>
      </c>
      <c r="G18" s="44" t="s">
        <v>159</v>
      </c>
      <c r="H18" s="39" t="s">
        <v>31</v>
      </c>
      <c r="I18" s="40">
        <v>5</v>
      </c>
      <c r="J18" s="41">
        <v>0.37089897008773987</v>
      </c>
      <c r="K18" s="45">
        <v>0.64599483204130004</v>
      </c>
      <c r="L18" s="49" t="s">
        <v>177</v>
      </c>
      <c r="M18" s="39" t="s">
        <v>38</v>
      </c>
      <c r="N18" s="40">
        <v>3</v>
      </c>
      <c r="O18" s="41">
        <v>0.242364018637793</v>
      </c>
      <c r="P18" s="46">
        <v>0.82872928176799998</v>
      </c>
    </row>
    <row r="19" spans="1:16" s="8" customFormat="1" ht="28.95" customHeight="1">
      <c r="A19" s="37">
        <v>10</v>
      </c>
      <c r="B19" s="44" t="s">
        <v>207</v>
      </c>
      <c r="C19" s="39" t="s">
        <v>132</v>
      </c>
      <c r="D19" s="40">
        <v>7</v>
      </c>
      <c r="E19" s="41">
        <v>0.2707005168639654</v>
      </c>
      <c r="F19" s="45">
        <v>0.61619718309860005</v>
      </c>
      <c r="G19" s="44" t="s">
        <v>146</v>
      </c>
      <c r="H19" s="39" t="s">
        <v>40</v>
      </c>
      <c r="I19" s="40">
        <v>4</v>
      </c>
      <c r="J19" s="41">
        <v>0.29671917607019188</v>
      </c>
      <c r="K19" s="45">
        <v>0.51679586563309998</v>
      </c>
      <c r="L19" s="44" t="s">
        <v>195</v>
      </c>
      <c r="M19" s="39" t="s">
        <v>131</v>
      </c>
      <c r="N19" s="40">
        <v>3</v>
      </c>
      <c r="O19" s="41">
        <v>0.242364018637793</v>
      </c>
      <c r="P19" s="46">
        <v>0.82872928176799998</v>
      </c>
    </row>
    <row r="20" spans="1:16" s="8" customFormat="1" ht="28.95" customHeight="1">
      <c r="A20" s="37"/>
      <c r="B20" s="50"/>
      <c r="C20" s="51" t="s">
        <v>41</v>
      </c>
      <c r="D20" s="52">
        <v>193</v>
      </c>
      <c r="E20" s="41">
        <v>7.4635999649636187</v>
      </c>
      <c r="F20" s="53">
        <v>16.989436619718308</v>
      </c>
      <c r="G20" s="50"/>
      <c r="H20" s="51" t="s">
        <v>41</v>
      </c>
      <c r="I20" s="52">
        <v>117</v>
      </c>
      <c r="J20" s="54">
        <v>8.6790359000531119</v>
      </c>
      <c r="K20" s="53">
        <v>15.116279069767442</v>
      </c>
      <c r="L20" s="50"/>
      <c r="M20" s="51" t="s">
        <v>41</v>
      </c>
      <c r="N20" s="52">
        <v>73</v>
      </c>
      <c r="O20" s="54">
        <v>5.8975244535196305</v>
      </c>
      <c r="P20" s="47">
        <v>20.165745856353592</v>
      </c>
    </row>
    <row r="21" spans="1:16" s="8" customFormat="1" ht="28.95" customHeight="1">
      <c r="A21" s="55">
        <v>11</v>
      </c>
      <c r="B21" s="56" t="s">
        <v>139</v>
      </c>
      <c r="C21" s="57" t="s">
        <v>64</v>
      </c>
      <c r="D21" s="58">
        <v>5</v>
      </c>
      <c r="E21" s="59">
        <v>0.1933575120456896</v>
      </c>
      <c r="F21" s="45">
        <v>0.44014084507040002</v>
      </c>
      <c r="G21" s="56" t="s">
        <v>183</v>
      </c>
      <c r="H21" s="57" t="s">
        <v>133</v>
      </c>
      <c r="I21" s="58">
        <v>4</v>
      </c>
      <c r="J21" s="41">
        <v>0.29671917607019188</v>
      </c>
      <c r="K21" s="45">
        <v>0.51679586563309998</v>
      </c>
      <c r="L21" s="56" t="s">
        <v>147</v>
      </c>
      <c r="M21" s="57" t="s">
        <v>45</v>
      </c>
      <c r="N21" s="58">
        <v>2</v>
      </c>
      <c r="O21" s="41">
        <v>0.1615760124251954</v>
      </c>
      <c r="P21" s="60">
        <v>0.55248618784530001</v>
      </c>
    </row>
    <row r="22" spans="1:16" s="8" customFormat="1" ht="28.95" customHeight="1">
      <c r="A22" s="37">
        <v>12</v>
      </c>
      <c r="B22" s="44" t="s">
        <v>146</v>
      </c>
      <c r="C22" s="39" t="s">
        <v>40</v>
      </c>
      <c r="D22" s="40">
        <v>5</v>
      </c>
      <c r="E22" s="41">
        <v>0.1933575120456896</v>
      </c>
      <c r="F22" s="47">
        <v>0.44014084507040002</v>
      </c>
      <c r="G22" s="48" t="s">
        <v>145</v>
      </c>
      <c r="H22" s="39" t="s">
        <v>206</v>
      </c>
      <c r="I22" s="40">
        <v>3</v>
      </c>
      <c r="J22" s="41">
        <v>0.2225393820526439</v>
      </c>
      <c r="K22" s="45">
        <v>0.38759689922480001</v>
      </c>
      <c r="L22" s="44" t="s">
        <v>166</v>
      </c>
      <c r="M22" s="39" t="s">
        <v>35</v>
      </c>
      <c r="N22" s="40">
        <v>2</v>
      </c>
      <c r="O22" s="41">
        <v>0.1615760124251954</v>
      </c>
      <c r="P22" s="47">
        <v>0.55248618784530001</v>
      </c>
    </row>
    <row r="23" spans="1:16" s="8" customFormat="1" ht="28.95" customHeight="1">
      <c r="A23" s="37">
        <v>13</v>
      </c>
      <c r="B23" s="44" t="s">
        <v>177</v>
      </c>
      <c r="C23" s="39" t="s">
        <v>38</v>
      </c>
      <c r="D23" s="40">
        <v>5</v>
      </c>
      <c r="E23" s="41">
        <v>0.1933575120456896</v>
      </c>
      <c r="F23" s="45">
        <v>0.44014084507040002</v>
      </c>
      <c r="G23" s="48" t="s">
        <v>163</v>
      </c>
      <c r="H23" s="39" t="s">
        <v>162</v>
      </c>
      <c r="I23" s="40">
        <v>3</v>
      </c>
      <c r="J23" s="41">
        <v>0.2225393820526439</v>
      </c>
      <c r="K23" s="45">
        <v>0.38759689922480001</v>
      </c>
      <c r="L23" s="61" t="s">
        <v>176</v>
      </c>
      <c r="M23" s="39" t="s">
        <v>175</v>
      </c>
      <c r="N23" s="40">
        <v>2</v>
      </c>
      <c r="O23" s="41">
        <v>0.1615760124251954</v>
      </c>
      <c r="P23" s="47">
        <v>0.55248618784530001</v>
      </c>
    </row>
    <row r="24" spans="1:16" s="8" customFormat="1" ht="28.95" customHeight="1">
      <c r="A24" s="37">
        <v>14</v>
      </c>
      <c r="B24" s="61" t="s">
        <v>166</v>
      </c>
      <c r="C24" s="39" t="s">
        <v>35</v>
      </c>
      <c r="D24" s="40">
        <v>4</v>
      </c>
      <c r="E24" s="41">
        <v>0.15468600963655169</v>
      </c>
      <c r="F24" s="45">
        <v>0.35211267605629998</v>
      </c>
      <c r="G24" s="61" t="s">
        <v>207</v>
      </c>
      <c r="H24" s="39" t="s">
        <v>132</v>
      </c>
      <c r="I24" s="40">
        <v>3</v>
      </c>
      <c r="J24" s="41">
        <v>0.2225393820526439</v>
      </c>
      <c r="K24" s="47">
        <v>0.38759689922480001</v>
      </c>
      <c r="L24" s="48" t="s">
        <v>188</v>
      </c>
      <c r="M24" s="39" t="s">
        <v>130</v>
      </c>
      <c r="N24" s="40">
        <v>2</v>
      </c>
      <c r="O24" s="41">
        <v>0.1615760124251954</v>
      </c>
      <c r="P24" s="47">
        <v>0.55248618784530001</v>
      </c>
    </row>
    <row r="25" spans="1:16" s="68" customFormat="1" ht="28.95" customHeight="1">
      <c r="A25" s="62">
        <v>15</v>
      </c>
      <c r="B25" s="63" t="s">
        <v>183</v>
      </c>
      <c r="C25" s="64" t="s">
        <v>133</v>
      </c>
      <c r="D25" s="65">
        <v>4</v>
      </c>
      <c r="E25" s="54">
        <v>0.15468600963655169</v>
      </c>
      <c r="F25" s="53">
        <v>0.35211267605629998</v>
      </c>
      <c r="G25" s="63" t="s">
        <v>139</v>
      </c>
      <c r="H25" s="64" t="s">
        <v>64</v>
      </c>
      <c r="I25" s="66">
        <v>2</v>
      </c>
      <c r="J25" s="54">
        <v>0.14835958803509602</v>
      </c>
      <c r="K25" s="53">
        <v>0.25839793281649998</v>
      </c>
      <c r="L25" s="63" t="s">
        <v>146</v>
      </c>
      <c r="M25" s="64" t="s">
        <v>40</v>
      </c>
      <c r="N25" s="66">
        <v>1</v>
      </c>
      <c r="O25" s="54">
        <v>8.0788006212597699E-2</v>
      </c>
      <c r="P25" s="67">
        <v>0.27624309392270002</v>
      </c>
    </row>
    <row r="26" spans="1:16" s="69" customFormat="1" ht="14.25" customHeight="1">
      <c r="A26" s="19" t="s">
        <v>393</v>
      </c>
      <c r="B26" s="19"/>
      <c r="G26" s="70"/>
      <c r="L26" s="70"/>
    </row>
  </sheetData>
  <mergeCells count="1">
    <mergeCell ref="A1:P1"/>
  </mergeCells>
  <phoneticPr fontId="22" type="noConversion"/>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4"/>
  <sheetViews>
    <sheetView showGridLines="0" zoomScale="80" workbookViewId="0">
      <selection sqref="A1:IV65536"/>
    </sheetView>
  </sheetViews>
  <sheetFormatPr defaultColWidth="9" defaultRowHeight="16.2"/>
  <cols>
    <col min="1" max="1" width="2.59765625" style="76" customWidth="1"/>
    <col min="2" max="2" width="7.8984375" style="8" customWidth="1"/>
    <col min="3" max="3" width="19.8984375" style="73" customWidth="1"/>
    <col min="4" max="4" width="6.09765625" style="76" bestFit="1" customWidth="1"/>
    <col min="5" max="5" width="6.09765625" style="76" customWidth="1"/>
    <col min="6" max="6" width="7.5" style="76" bestFit="1" customWidth="1"/>
    <col min="7" max="7" width="7.8984375" style="76" customWidth="1"/>
    <col min="8" max="8" width="19.8984375" style="71" customWidth="1"/>
    <col min="9" max="9" width="6.09765625" style="76" bestFit="1" customWidth="1"/>
    <col min="10" max="10" width="7.8984375" style="76" customWidth="1"/>
    <col min="11" max="11" width="7.5" style="76" bestFit="1" customWidth="1"/>
    <col min="12" max="12" width="7.8984375" style="76" customWidth="1"/>
    <col min="13" max="13" width="19.8984375" style="71" customWidth="1"/>
    <col min="14" max="14" width="4.69921875" style="76" customWidth="1"/>
    <col min="15" max="15" width="7.8984375" style="76" customWidth="1"/>
    <col min="16" max="16" width="7.5" style="76" bestFit="1" customWidth="1"/>
    <col min="17" max="16384" width="9" style="76"/>
  </cols>
  <sheetData>
    <row r="1" spans="1:19" s="71" customFormat="1" ht="24.6">
      <c r="A1" s="474" t="s">
        <v>391</v>
      </c>
      <c r="B1" s="474"/>
      <c r="C1" s="474"/>
      <c r="D1" s="474"/>
      <c r="E1" s="474"/>
      <c r="F1" s="474"/>
      <c r="G1" s="474"/>
      <c r="H1" s="474"/>
      <c r="I1" s="474"/>
      <c r="J1" s="474"/>
      <c r="K1" s="474"/>
      <c r="L1" s="474"/>
      <c r="M1" s="474"/>
      <c r="N1" s="474"/>
      <c r="O1" s="474"/>
      <c r="P1" s="474"/>
    </row>
    <row r="2" spans="1:19" s="71" customFormat="1" ht="10.5" customHeight="1">
      <c r="A2" s="139"/>
      <c r="B2" s="146"/>
      <c r="C2" s="146"/>
      <c r="D2" s="146"/>
      <c r="E2" s="146"/>
      <c r="F2" s="146"/>
      <c r="G2" s="146"/>
      <c r="H2" s="146"/>
      <c r="I2" s="146"/>
      <c r="J2" s="146"/>
      <c r="K2" s="146"/>
      <c r="L2" s="146"/>
      <c r="M2" s="146"/>
      <c r="N2" s="146"/>
      <c r="O2" s="146"/>
      <c r="P2" s="146"/>
    </row>
    <row r="3" spans="1:19" s="71" customFormat="1">
      <c r="A3" s="146" t="s">
        <v>61</v>
      </c>
      <c r="B3" s="148"/>
      <c r="C3" s="148"/>
      <c r="D3" s="146"/>
      <c r="E3" s="146"/>
      <c r="F3" s="146"/>
      <c r="G3" s="146"/>
      <c r="H3" s="146"/>
      <c r="I3" s="146"/>
      <c r="J3" s="146"/>
      <c r="K3" s="146"/>
      <c r="L3" s="146"/>
      <c r="M3" s="146"/>
      <c r="N3" s="146"/>
      <c r="O3" s="146"/>
      <c r="P3" s="148"/>
    </row>
    <row r="4" spans="1:19" s="71" customFormat="1" ht="10.5" customHeight="1">
      <c r="B4" s="73"/>
      <c r="C4" s="73"/>
    </row>
    <row r="5" spans="1:19" s="71" customFormat="1">
      <c r="A5" s="10" t="s">
        <v>0</v>
      </c>
      <c r="B5" s="78"/>
      <c r="C5" s="79" t="s">
        <v>1</v>
      </c>
      <c r="D5" s="78"/>
      <c r="E5" s="80"/>
      <c r="F5" s="81"/>
      <c r="G5" s="82"/>
      <c r="H5" s="79" t="s">
        <v>2</v>
      </c>
      <c r="I5" s="82"/>
      <c r="J5" s="83"/>
      <c r="K5" s="84"/>
      <c r="L5" s="85"/>
      <c r="M5" s="79" t="s">
        <v>3</v>
      </c>
      <c r="N5" s="82"/>
      <c r="O5" s="83"/>
      <c r="P5" s="86"/>
    </row>
    <row r="6" spans="1:19" s="71" customFormat="1">
      <c r="A6" s="87"/>
      <c r="B6" s="88" t="s">
        <v>4</v>
      </c>
      <c r="C6" s="89"/>
      <c r="D6" s="10" t="s">
        <v>5</v>
      </c>
      <c r="E6" s="90" t="s">
        <v>6</v>
      </c>
      <c r="F6" s="10" t="s">
        <v>5</v>
      </c>
      <c r="G6" s="88" t="s">
        <v>4</v>
      </c>
      <c r="H6" s="89"/>
      <c r="I6" s="10" t="s">
        <v>5</v>
      </c>
      <c r="J6" s="10" t="s">
        <v>6</v>
      </c>
      <c r="K6" s="10" t="s">
        <v>5</v>
      </c>
      <c r="L6" s="88" t="s">
        <v>4</v>
      </c>
      <c r="M6" s="91"/>
      <c r="N6" s="10" t="s">
        <v>5</v>
      </c>
      <c r="O6" s="10" t="s">
        <v>6</v>
      </c>
      <c r="P6" s="18" t="s">
        <v>5</v>
      </c>
    </row>
    <row r="7" spans="1:19" s="71" customFormat="1">
      <c r="A7" s="87"/>
      <c r="B7" s="92" t="s">
        <v>7</v>
      </c>
      <c r="C7" s="93" t="s">
        <v>8</v>
      </c>
      <c r="D7" s="94"/>
      <c r="E7" s="95" t="s">
        <v>9</v>
      </c>
      <c r="F7" s="94" t="s">
        <v>10</v>
      </c>
      <c r="G7" s="92" t="s">
        <v>7</v>
      </c>
      <c r="H7" s="93" t="s">
        <v>8</v>
      </c>
      <c r="I7" s="94"/>
      <c r="J7" s="94" t="s">
        <v>11</v>
      </c>
      <c r="K7" s="94" t="s">
        <v>10</v>
      </c>
      <c r="L7" s="92" t="s">
        <v>7</v>
      </c>
      <c r="M7" s="96" t="s">
        <v>8</v>
      </c>
      <c r="N7" s="94"/>
      <c r="O7" s="94" t="s">
        <v>12</v>
      </c>
      <c r="P7" s="97" t="s">
        <v>10</v>
      </c>
    </row>
    <row r="8" spans="1:19" s="71" customFormat="1">
      <c r="A8" s="98" t="s">
        <v>13</v>
      </c>
      <c r="B8" s="99" t="s">
        <v>14</v>
      </c>
      <c r="C8" s="100"/>
      <c r="D8" s="98" t="s">
        <v>15</v>
      </c>
      <c r="E8" s="101" t="s">
        <v>16</v>
      </c>
      <c r="F8" s="98" t="s">
        <v>17</v>
      </c>
      <c r="G8" s="99" t="s">
        <v>14</v>
      </c>
      <c r="H8" s="100"/>
      <c r="I8" s="98" t="s">
        <v>15</v>
      </c>
      <c r="J8" s="98" t="s">
        <v>16</v>
      </c>
      <c r="K8" s="98" t="s">
        <v>17</v>
      </c>
      <c r="L8" s="99" t="s">
        <v>14</v>
      </c>
      <c r="M8" s="102"/>
      <c r="N8" s="98" t="s">
        <v>15</v>
      </c>
      <c r="O8" s="98" t="s">
        <v>16</v>
      </c>
      <c r="P8" s="103" t="s">
        <v>17</v>
      </c>
    </row>
    <row r="9" spans="1:19" ht="3.9" customHeight="1">
      <c r="A9" s="104"/>
      <c r="B9" s="105"/>
      <c r="C9" s="110"/>
      <c r="D9" s="107"/>
      <c r="E9" s="107"/>
      <c r="F9" s="104"/>
      <c r="G9" s="108"/>
      <c r="H9" s="149"/>
      <c r="I9" s="107"/>
      <c r="J9" s="107"/>
      <c r="K9" s="104"/>
      <c r="L9" s="108"/>
      <c r="M9" s="149"/>
      <c r="N9" s="107"/>
      <c r="O9" s="107"/>
      <c r="P9" s="27"/>
    </row>
    <row r="10" spans="1:19" s="1" customFormat="1" ht="19.5" customHeight="1">
      <c r="A10" s="20" t="s">
        <v>18</v>
      </c>
      <c r="B10" s="152" t="s">
        <v>18</v>
      </c>
      <c r="C10" s="110" t="s">
        <v>19</v>
      </c>
      <c r="D10" s="111">
        <v>2069</v>
      </c>
      <c r="E10" s="112">
        <v>56.612994228156111</v>
      </c>
      <c r="F10" s="113">
        <v>100</v>
      </c>
      <c r="G10" s="114"/>
      <c r="H10" s="110" t="s">
        <v>19</v>
      </c>
      <c r="I10" s="111">
        <v>1445</v>
      </c>
      <c r="J10" s="112">
        <v>76.95597319482323</v>
      </c>
      <c r="K10" s="113">
        <v>100</v>
      </c>
      <c r="L10" s="105" t="s">
        <v>18</v>
      </c>
      <c r="M10" s="110" t="s">
        <v>19</v>
      </c>
      <c r="N10" s="111">
        <v>624</v>
      </c>
      <c r="O10" s="112">
        <v>35.116548673562413</v>
      </c>
      <c r="P10" s="115">
        <v>100</v>
      </c>
    </row>
    <row r="11" spans="1:19" ht="6" customHeight="1">
      <c r="A11" s="20"/>
      <c r="B11" s="116"/>
      <c r="C11" s="110"/>
      <c r="D11" s="111"/>
      <c r="E11" s="112"/>
      <c r="F11" s="113"/>
      <c r="G11" s="117"/>
      <c r="H11" s="118"/>
      <c r="I11" s="111"/>
      <c r="J11" s="112"/>
      <c r="K11" s="113"/>
      <c r="L11" s="116"/>
      <c r="M11" s="110"/>
      <c r="N11" s="111"/>
      <c r="O11" s="112"/>
      <c r="P11" s="27"/>
    </row>
    <row r="12" spans="1:19" s="8" customFormat="1" ht="19.5" customHeight="1">
      <c r="A12" s="20">
        <v>1</v>
      </c>
      <c r="B12" s="119" t="s">
        <v>20</v>
      </c>
      <c r="C12" s="110" t="s">
        <v>21</v>
      </c>
      <c r="D12" s="111">
        <v>1073</v>
      </c>
      <c r="E12" s="112">
        <v>29.35995302407516</v>
      </c>
      <c r="F12" s="113">
        <v>51.86080231996133</v>
      </c>
      <c r="G12" s="119" t="s">
        <v>20</v>
      </c>
      <c r="H12" s="110" t="s">
        <v>21</v>
      </c>
      <c r="I12" s="111">
        <v>806</v>
      </c>
      <c r="J12" s="112">
        <v>42.92492345676645</v>
      </c>
      <c r="K12" s="113">
        <v>55.778546712802765</v>
      </c>
      <c r="L12" s="119" t="s">
        <v>20</v>
      </c>
      <c r="M12" s="110" t="s">
        <v>21</v>
      </c>
      <c r="N12" s="111">
        <v>267</v>
      </c>
      <c r="O12" s="112">
        <v>15.025830922822379</v>
      </c>
      <c r="P12" s="115">
        <v>42.788461538461533</v>
      </c>
    </row>
    <row r="13" spans="1:19" s="8" customFormat="1" ht="19.5" customHeight="1">
      <c r="A13" s="20">
        <v>2</v>
      </c>
      <c r="B13" s="119" t="s">
        <v>24</v>
      </c>
      <c r="C13" s="110" t="s">
        <v>25</v>
      </c>
      <c r="D13" s="111">
        <v>223</v>
      </c>
      <c r="E13" s="112">
        <v>6.1018355306325818</v>
      </c>
      <c r="F13" s="113">
        <v>10.778153697438377</v>
      </c>
      <c r="G13" s="119" t="s">
        <v>24</v>
      </c>
      <c r="H13" s="110" t="s">
        <v>25</v>
      </c>
      <c r="I13" s="111">
        <v>133</v>
      </c>
      <c r="J13" s="112">
        <v>7.0831449376550104</v>
      </c>
      <c r="K13" s="113">
        <v>9.2041522491349479</v>
      </c>
      <c r="L13" s="119" t="s">
        <v>24</v>
      </c>
      <c r="M13" s="110" t="s">
        <v>25</v>
      </c>
      <c r="N13" s="111">
        <v>90</v>
      </c>
      <c r="O13" s="112">
        <v>5.0648868279176567</v>
      </c>
      <c r="P13" s="115">
        <v>14.423076923076922</v>
      </c>
    </row>
    <row r="14" spans="1:19" s="8" customFormat="1" ht="19.5" customHeight="1">
      <c r="A14" s="20">
        <v>3</v>
      </c>
      <c r="B14" s="120" t="s">
        <v>22</v>
      </c>
      <c r="C14" s="110" t="s">
        <v>23</v>
      </c>
      <c r="D14" s="111">
        <v>192</v>
      </c>
      <c r="E14" s="112">
        <v>5.2535983044011472</v>
      </c>
      <c r="F14" s="113">
        <v>9.2798453359110677</v>
      </c>
      <c r="G14" s="120" t="s">
        <v>22</v>
      </c>
      <c r="H14" s="110" t="s">
        <v>23</v>
      </c>
      <c r="I14" s="111">
        <v>125</v>
      </c>
      <c r="J14" s="112">
        <v>6.6570911068186192</v>
      </c>
      <c r="K14" s="113">
        <v>8.6505190311418687</v>
      </c>
      <c r="L14" s="120" t="s">
        <v>22</v>
      </c>
      <c r="M14" s="110" t="s">
        <v>23</v>
      </c>
      <c r="N14" s="111">
        <v>67</v>
      </c>
      <c r="O14" s="112">
        <v>3.7705268607831437</v>
      </c>
      <c r="P14" s="115">
        <v>10.737179487179487</v>
      </c>
    </row>
    <row r="15" spans="1:19" s="8" customFormat="1" ht="19.5" customHeight="1">
      <c r="A15" s="20">
        <v>4</v>
      </c>
      <c r="B15" s="119" t="s">
        <v>26</v>
      </c>
      <c r="C15" s="110" t="s">
        <v>27</v>
      </c>
      <c r="D15" s="111">
        <v>53</v>
      </c>
      <c r="E15" s="112">
        <v>1.4502120319440668</v>
      </c>
      <c r="F15" s="113">
        <v>2.5616239729337846</v>
      </c>
      <c r="G15" s="119" t="s">
        <v>26</v>
      </c>
      <c r="H15" s="110" t="s">
        <v>27</v>
      </c>
      <c r="I15" s="111">
        <v>34</v>
      </c>
      <c r="J15" s="112">
        <v>1.8107287810546644</v>
      </c>
      <c r="K15" s="113">
        <v>2.3529411764705883</v>
      </c>
      <c r="L15" s="119" t="s">
        <v>26</v>
      </c>
      <c r="M15" s="110" t="s">
        <v>27</v>
      </c>
      <c r="N15" s="111">
        <v>19</v>
      </c>
      <c r="O15" s="112">
        <v>1.0692538858937275</v>
      </c>
      <c r="P15" s="115">
        <v>3.0448717948717947</v>
      </c>
      <c r="R15" s="141"/>
      <c r="S15" s="141"/>
    </row>
    <row r="16" spans="1:19" s="8" customFormat="1" ht="19.5" customHeight="1">
      <c r="A16" s="20">
        <v>5</v>
      </c>
      <c r="B16" s="120" t="s">
        <v>32</v>
      </c>
      <c r="C16" s="110" t="s">
        <v>33</v>
      </c>
      <c r="D16" s="111">
        <v>38</v>
      </c>
      <c r="E16" s="112">
        <v>1.039774664412727</v>
      </c>
      <c r="F16" s="113">
        <v>1.836636056065732</v>
      </c>
      <c r="G16" s="120" t="s">
        <v>32</v>
      </c>
      <c r="H16" s="110" t="s">
        <v>33</v>
      </c>
      <c r="I16" s="111">
        <v>25</v>
      </c>
      <c r="J16" s="112">
        <v>1.3314182213637238</v>
      </c>
      <c r="K16" s="113">
        <v>1.7301038062283738</v>
      </c>
      <c r="L16" s="119" t="s">
        <v>32</v>
      </c>
      <c r="M16" s="110" t="s">
        <v>33</v>
      </c>
      <c r="N16" s="111">
        <v>13</v>
      </c>
      <c r="O16" s="112">
        <v>0.7315947640325503</v>
      </c>
      <c r="P16" s="115">
        <v>2.083333333333333</v>
      </c>
    </row>
    <row r="17" spans="1:18" s="8" customFormat="1" ht="19.5" customHeight="1">
      <c r="A17" s="20">
        <v>6</v>
      </c>
      <c r="B17" s="119" t="s">
        <v>34</v>
      </c>
      <c r="C17" s="110" t="s">
        <v>35</v>
      </c>
      <c r="D17" s="111">
        <v>29</v>
      </c>
      <c r="E17" s="112">
        <v>0.79351224389392327</v>
      </c>
      <c r="F17" s="113">
        <v>1.4016433059449009</v>
      </c>
      <c r="G17" s="119" t="s">
        <v>34</v>
      </c>
      <c r="H17" s="110" t="s">
        <v>35</v>
      </c>
      <c r="I17" s="111">
        <v>23</v>
      </c>
      <c r="J17" s="112">
        <v>1.224904763654626</v>
      </c>
      <c r="K17" s="113">
        <v>1.591695501730104</v>
      </c>
      <c r="L17" s="119" t="s">
        <v>30</v>
      </c>
      <c r="M17" s="110" t="s">
        <v>31</v>
      </c>
      <c r="N17" s="111">
        <v>7</v>
      </c>
      <c r="O17" s="112">
        <v>0.39393564217137328</v>
      </c>
      <c r="P17" s="115">
        <v>1.1217948717948718</v>
      </c>
    </row>
    <row r="18" spans="1:18" s="8" customFormat="1" ht="19.5" customHeight="1">
      <c r="A18" s="20">
        <v>7</v>
      </c>
      <c r="B18" s="119" t="s">
        <v>30</v>
      </c>
      <c r="C18" s="110" t="s">
        <v>31</v>
      </c>
      <c r="D18" s="111">
        <v>23</v>
      </c>
      <c r="E18" s="112">
        <v>0.6293372968813874</v>
      </c>
      <c r="F18" s="113">
        <v>1.11164813919768</v>
      </c>
      <c r="G18" s="119" t="s">
        <v>30</v>
      </c>
      <c r="H18" s="110" t="s">
        <v>31</v>
      </c>
      <c r="I18" s="111">
        <v>16</v>
      </c>
      <c r="J18" s="112">
        <v>0.85210766167278307</v>
      </c>
      <c r="K18" s="113">
        <v>1.107266435986159</v>
      </c>
      <c r="L18" s="120" t="s">
        <v>42</v>
      </c>
      <c r="M18" s="110" t="s">
        <v>43</v>
      </c>
      <c r="N18" s="111">
        <v>7</v>
      </c>
      <c r="O18" s="112">
        <v>0.39393564217137328</v>
      </c>
      <c r="P18" s="115">
        <v>1.1217948717948718</v>
      </c>
    </row>
    <row r="19" spans="1:18" s="8" customFormat="1" ht="19.5" customHeight="1">
      <c r="A19" s="20">
        <v>8</v>
      </c>
      <c r="B19" s="119" t="s">
        <v>28</v>
      </c>
      <c r="C19" s="110" t="s">
        <v>29</v>
      </c>
      <c r="D19" s="111">
        <v>17</v>
      </c>
      <c r="E19" s="112">
        <v>0.46516234986885158</v>
      </c>
      <c r="F19" s="113">
        <v>0.82165297245045921</v>
      </c>
      <c r="G19" s="119" t="s">
        <v>28</v>
      </c>
      <c r="H19" s="110" t="s">
        <v>29</v>
      </c>
      <c r="I19" s="111">
        <v>14</v>
      </c>
      <c r="J19" s="112">
        <v>0.74559420396368536</v>
      </c>
      <c r="K19" s="113">
        <v>0.96885813148788924</v>
      </c>
      <c r="L19" s="119" t="s">
        <v>34</v>
      </c>
      <c r="M19" s="110" t="s">
        <v>35</v>
      </c>
      <c r="N19" s="111">
        <v>6</v>
      </c>
      <c r="O19" s="112">
        <v>0.33765912186117708</v>
      </c>
      <c r="P19" s="115">
        <v>0.96153846153846156</v>
      </c>
    </row>
    <row r="20" spans="1:18" s="8" customFormat="1" ht="19.5" customHeight="1">
      <c r="A20" s="20">
        <v>9</v>
      </c>
      <c r="B20" s="119" t="s">
        <v>42</v>
      </c>
      <c r="C20" s="110" t="s">
        <v>43</v>
      </c>
      <c r="D20" s="111">
        <v>12</v>
      </c>
      <c r="E20" s="112">
        <v>0.3283498940250717</v>
      </c>
      <c r="F20" s="113">
        <v>0.57999033349444173</v>
      </c>
      <c r="G20" s="119" t="s">
        <v>44</v>
      </c>
      <c r="H20" s="110" t="s">
        <v>45</v>
      </c>
      <c r="I20" s="111">
        <v>7</v>
      </c>
      <c r="J20" s="112">
        <v>0.37279710198184268</v>
      </c>
      <c r="K20" s="113">
        <v>0.48442906574394462</v>
      </c>
      <c r="L20" s="119" t="s">
        <v>48</v>
      </c>
      <c r="M20" s="110" t="s">
        <v>49</v>
      </c>
      <c r="N20" s="111">
        <v>4</v>
      </c>
      <c r="O20" s="112">
        <v>0.22510608124078474</v>
      </c>
      <c r="P20" s="115">
        <v>0.64102564102564097</v>
      </c>
      <c r="Q20" s="141"/>
      <c r="R20" s="141"/>
    </row>
    <row r="21" spans="1:18" s="8" customFormat="1" ht="19.5" customHeight="1">
      <c r="A21" s="20">
        <v>10</v>
      </c>
      <c r="B21" s="119" t="s">
        <v>44</v>
      </c>
      <c r="C21" s="110" t="s">
        <v>45</v>
      </c>
      <c r="D21" s="111">
        <v>11</v>
      </c>
      <c r="E21" s="112">
        <v>0.30098740285631576</v>
      </c>
      <c r="F21" s="113">
        <v>0.53165780570323828</v>
      </c>
      <c r="G21" s="119" t="s">
        <v>42</v>
      </c>
      <c r="H21" s="110" t="s">
        <v>43</v>
      </c>
      <c r="I21" s="111">
        <v>5</v>
      </c>
      <c r="J21" s="112">
        <v>0.26628364427274476</v>
      </c>
      <c r="K21" s="113">
        <v>0.34602076124567477</v>
      </c>
      <c r="L21" s="119" t="s">
        <v>44</v>
      </c>
      <c r="M21" s="110" t="s">
        <v>45</v>
      </c>
      <c r="N21" s="111">
        <v>4</v>
      </c>
      <c r="O21" s="112">
        <v>0.22510608124078474</v>
      </c>
      <c r="P21" s="115">
        <v>0.64102564102564097</v>
      </c>
    </row>
    <row r="22" spans="1:18" s="8" customFormat="1" ht="19.5" customHeight="1">
      <c r="A22" s="20"/>
      <c r="B22" s="120"/>
      <c r="C22" s="110" t="s">
        <v>41</v>
      </c>
      <c r="D22" s="111">
        <v>398</v>
      </c>
      <c r="E22" s="112" t="e">
        <v>#REF!</v>
      </c>
      <c r="F22" s="113">
        <v>19.236346060898985</v>
      </c>
      <c r="G22" s="117"/>
      <c r="H22" s="110" t="s">
        <v>41</v>
      </c>
      <c r="I22" s="111">
        <v>257</v>
      </c>
      <c r="J22" s="112" t="e">
        <v>#REF!</v>
      </c>
      <c r="K22" s="113">
        <v>17.785467128027683</v>
      </c>
      <c r="L22" s="120"/>
      <c r="M22" s="110" t="s">
        <v>41</v>
      </c>
      <c r="N22" s="111">
        <v>140</v>
      </c>
      <c r="O22" s="112" t="e">
        <v>#REF!</v>
      </c>
      <c r="P22" s="115">
        <v>22.435897435897438</v>
      </c>
    </row>
    <row r="23" spans="1:18" s="8" customFormat="1" ht="5.0999999999999996" customHeight="1">
      <c r="A23" s="20"/>
      <c r="B23" s="120"/>
      <c r="C23" s="110"/>
      <c r="D23" s="111"/>
      <c r="E23" s="112"/>
      <c r="F23" s="113"/>
      <c r="G23" s="117"/>
      <c r="H23" s="118"/>
      <c r="I23" s="111"/>
      <c r="J23" s="112"/>
      <c r="K23" s="113"/>
      <c r="L23" s="117"/>
      <c r="M23" s="118"/>
      <c r="N23" s="111"/>
      <c r="O23" s="112"/>
      <c r="P23" s="27"/>
    </row>
    <row r="24" spans="1:18" s="8" customFormat="1" ht="5.0999999999999996" customHeight="1">
      <c r="A24" s="121"/>
      <c r="B24" s="122"/>
      <c r="C24" s="123"/>
      <c r="D24" s="124"/>
      <c r="E24" s="125"/>
      <c r="F24" s="126"/>
      <c r="G24" s="127"/>
      <c r="H24" s="128"/>
      <c r="I24" s="124"/>
      <c r="J24" s="125"/>
      <c r="K24" s="126"/>
      <c r="L24" s="127"/>
      <c r="M24" s="128"/>
      <c r="N24" s="124"/>
      <c r="O24" s="125"/>
      <c r="P24" s="129"/>
    </row>
    <row r="25" spans="1:18" s="8" customFormat="1" ht="19.5" customHeight="1">
      <c r="A25" s="20">
        <v>11</v>
      </c>
      <c r="B25" s="119" t="s">
        <v>39</v>
      </c>
      <c r="C25" s="110" t="s">
        <v>40</v>
      </c>
      <c r="D25" s="111">
        <v>8</v>
      </c>
      <c r="E25" s="112">
        <v>0.21889992935004779</v>
      </c>
      <c r="F25" s="113">
        <v>0.38666022232962782</v>
      </c>
      <c r="G25" s="119" t="s">
        <v>39</v>
      </c>
      <c r="H25" s="110" t="s">
        <v>40</v>
      </c>
      <c r="I25" s="111">
        <v>4</v>
      </c>
      <c r="J25" s="112">
        <v>0.21302691541819577</v>
      </c>
      <c r="K25" s="113">
        <v>0.27681660899653976</v>
      </c>
      <c r="L25" s="119" t="s">
        <v>39</v>
      </c>
      <c r="M25" s="110" t="s">
        <v>40</v>
      </c>
      <c r="N25" s="111">
        <v>4</v>
      </c>
      <c r="O25" s="112">
        <v>0.22510608124078474</v>
      </c>
      <c r="P25" s="115">
        <v>0.64102564102564097</v>
      </c>
      <c r="Q25" s="141"/>
      <c r="R25" s="141"/>
    </row>
    <row r="26" spans="1:18" s="8" customFormat="1" ht="19.5" customHeight="1">
      <c r="A26" s="20">
        <v>12</v>
      </c>
      <c r="B26" s="119" t="s">
        <v>48</v>
      </c>
      <c r="C26" s="110" t="s">
        <v>49</v>
      </c>
      <c r="D26" s="111">
        <v>5</v>
      </c>
      <c r="E26" s="112">
        <v>0.13681245584377988</v>
      </c>
      <c r="F26" s="113">
        <v>0.24166263895601739</v>
      </c>
      <c r="G26" s="119" t="s">
        <v>37</v>
      </c>
      <c r="H26" s="110" t="s">
        <v>38</v>
      </c>
      <c r="I26" s="111">
        <v>4</v>
      </c>
      <c r="J26" s="112">
        <v>0.21302691541819577</v>
      </c>
      <c r="K26" s="113">
        <v>0.27681660899653976</v>
      </c>
      <c r="L26" s="119" t="s">
        <v>28</v>
      </c>
      <c r="M26" s="110" t="s">
        <v>29</v>
      </c>
      <c r="N26" s="111">
        <v>3</v>
      </c>
      <c r="O26" s="112">
        <v>0.16882956093058854</v>
      </c>
      <c r="P26" s="115">
        <v>0.48076923076923078</v>
      </c>
    </row>
    <row r="27" spans="1:18" s="8" customFormat="1" ht="19.5" customHeight="1">
      <c r="A27" s="20">
        <v>13</v>
      </c>
      <c r="B27" s="119" t="s">
        <v>37</v>
      </c>
      <c r="C27" s="110" t="s">
        <v>38</v>
      </c>
      <c r="D27" s="111">
        <v>5</v>
      </c>
      <c r="E27" s="112">
        <v>0.13681245584377988</v>
      </c>
      <c r="F27" s="113">
        <v>0.24166263895601739</v>
      </c>
      <c r="G27" s="119" t="s">
        <v>46</v>
      </c>
      <c r="H27" s="110" t="s">
        <v>47</v>
      </c>
      <c r="I27" s="111">
        <v>2</v>
      </c>
      <c r="J27" s="112">
        <v>0.10651345770909788</v>
      </c>
      <c r="K27" s="113">
        <v>0.13840830449826988</v>
      </c>
      <c r="L27" s="119" t="s">
        <v>36</v>
      </c>
      <c r="M27" s="153" t="s">
        <v>58</v>
      </c>
      <c r="N27" s="111">
        <v>2</v>
      </c>
      <c r="O27" s="112">
        <v>0.11255304062039237</v>
      </c>
      <c r="P27" s="115">
        <v>0.32051282051282048</v>
      </c>
      <c r="Q27" s="141"/>
      <c r="R27" s="141"/>
    </row>
    <row r="28" spans="1:18" s="8" customFormat="1" ht="19.5" customHeight="1">
      <c r="A28" s="20">
        <v>14</v>
      </c>
      <c r="B28" s="119" t="s">
        <v>36</v>
      </c>
      <c r="C28" s="153" t="s">
        <v>58</v>
      </c>
      <c r="D28" s="111">
        <v>4</v>
      </c>
      <c r="E28" s="112">
        <v>0.10944996467502389</v>
      </c>
      <c r="F28" s="113">
        <v>0.19333011116481391</v>
      </c>
      <c r="G28" s="119" t="s">
        <v>36</v>
      </c>
      <c r="H28" s="153" t="s">
        <v>58</v>
      </c>
      <c r="I28" s="111">
        <v>2</v>
      </c>
      <c r="J28" s="112">
        <v>0.10651345770909788</v>
      </c>
      <c r="K28" s="113">
        <v>0.13840830449826988</v>
      </c>
      <c r="L28" s="119" t="s">
        <v>46</v>
      </c>
      <c r="M28" s="110" t="s">
        <v>47</v>
      </c>
      <c r="N28" s="111">
        <v>1</v>
      </c>
      <c r="O28" s="112">
        <v>5.6276520310196185E-2</v>
      </c>
      <c r="P28" s="115">
        <v>0.16025641025641024</v>
      </c>
    </row>
    <row r="29" spans="1:18" s="68" customFormat="1" ht="19.5" customHeight="1">
      <c r="A29" s="130">
        <v>15</v>
      </c>
      <c r="B29" s="131" t="s">
        <v>46</v>
      </c>
      <c r="C29" s="132" t="s">
        <v>47</v>
      </c>
      <c r="D29" s="66">
        <v>3</v>
      </c>
      <c r="E29" s="133">
        <v>8.2087473506267924E-2</v>
      </c>
      <c r="F29" s="134">
        <v>0.14499758337361043</v>
      </c>
      <c r="G29" s="131" t="s">
        <v>48</v>
      </c>
      <c r="H29" s="132" t="s">
        <v>49</v>
      </c>
      <c r="I29" s="66">
        <v>1</v>
      </c>
      <c r="J29" s="133">
        <v>5.3256728854548942E-2</v>
      </c>
      <c r="K29" s="134">
        <v>6.920415224913494E-2</v>
      </c>
      <c r="L29" s="131" t="s">
        <v>37</v>
      </c>
      <c r="M29" s="132" t="s">
        <v>38</v>
      </c>
      <c r="N29" s="66">
        <v>1</v>
      </c>
      <c r="O29" s="133">
        <v>5.6276520310196185E-2</v>
      </c>
      <c r="P29" s="133">
        <v>0.16025641025641024</v>
      </c>
    </row>
    <row r="30" spans="1:18" s="68" customFormat="1" ht="2.25" customHeight="1">
      <c r="A30" s="135"/>
      <c r="B30" s="119"/>
      <c r="C30" s="150"/>
      <c r="D30" s="111"/>
      <c r="E30" s="112"/>
      <c r="F30" s="112"/>
      <c r="G30" s="117"/>
      <c r="H30" s="151"/>
      <c r="I30" s="111"/>
      <c r="J30" s="112"/>
      <c r="K30" s="112"/>
      <c r="L30" s="117"/>
      <c r="M30" s="151"/>
      <c r="N30" s="111"/>
      <c r="O30" s="112"/>
      <c r="P30" s="112"/>
    </row>
    <row r="31" spans="1:18" s="155" customFormat="1">
      <c r="A31" s="19" t="s">
        <v>59</v>
      </c>
      <c r="B31" s="154"/>
      <c r="I31" s="156"/>
      <c r="J31" s="156"/>
      <c r="K31" s="156"/>
      <c r="L31" s="154"/>
      <c r="M31" s="154"/>
      <c r="N31" s="156"/>
      <c r="O31" s="156"/>
      <c r="P31" s="156"/>
    </row>
    <row r="32" spans="1:18" s="155" customFormat="1">
      <c r="A32" s="27" t="s">
        <v>60</v>
      </c>
      <c r="B32" s="154"/>
      <c r="I32" s="156"/>
      <c r="J32" s="156"/>
      <c r="K32" s="156"/>
      <c r="N32" s="156"/>
      <c r="O32" s="156"/>
      <c r="P32" s="156"/>
    </row>
    <row r="33" spans="1:16" s="77" customFormat="1" ht="15.6">
      <c r="A33" s="137" t="s">
        <v>18</v>
      </c>
      <c r="B33" s="76"/>
      <c r="C33" s="73"/>
      <c r="H33" s="73"/>
      <c r="I33" s="137"/>
      <c r="J33" s="137"/>
      <c r="K33" s="137"/>
      <c r="M33" s="73"/>
      <c r="N33" s="137"/>
      <c r="O33" s="137"/>
      <c r="P33" s="137"/>
    </row>
    <row r="34" spans="1:16" s="141" customFormat="1">
      <c r="A34" s="76"/>
      <c r="B34" s="76"/>
      <c r="C34" s="71"/>
      <c r="D34" s="76"/>
      <c r="E34" s="76"/>
      <c r="F34" s="76"/>
      <c r="G34" s="76"/>
      <c r="H34" s="71"/>
      <c r="I34" s="76"/>
      <c r="J34" s="76"/>
      <c r="K34" s="76"/>
      <c r="L34" s="76"/>
      <c r="M34" s="71"/>
      <c r="N34" s="76"/>
      <c r="O34" s="76"/>
      <c r="P34" s="76"/>
    </row>
    <row r="35" spans="1:16" s="141" customFormat="1">
      <c r="A35" s="76"/>
      <c r="B35" s="76"/>
      <c r="C35" s="71"/>
      <c r="D35" s="76"/>
      <c r="E35" s="76"/>
      <c r="F35" s="76"/>
      <c r="G35" s="76"/>
      <c r="H35" s="71"/>
      <c r="I35" s="76"/>
      <c r="J35" s="76"/>
      <c r="K35" s="76"/>
      <c r="L35" s="76"/>
      <c r="M35" s="71"/>
      <c r="N35" s="76"/>
      <c r="O35" s="76"/>
      <c r="P35" s="76"/>
    </row>
    <row r="36" spans="1:16" s="141" customFormat="1">
      <c r="A36" s="76"/>
      <c r="B36" s="76"/>
      <c r="C36" s="71"/>
      <c r="D36" s="76"/>
      <c r="E36" s="76"/>
      <c r="F36" s="76"/>
      <c r="G36" s="76"/>
      <c r="H36" s="71"/>
      <c r="I36" s="76"/>
      <c r="J36" s="76"/>
      <c r="K36" s="76"/>
      <c r="L36" s="76"/>
      <c r="M36" s="71"/>
      <c r="N36" s="76"/>
      <c r="O36" s="76"/>
      <c r="P36" s="76"/>
    </row>
    <row r="37" spans="1:16" s="141" customFormat="1">
      <c r="A37" s="76"/>
      <c r="B37" s="76"/>
      <c r="C37" s="71"/>
      <c r="D37" s="76"/>
      <c r="E37" s="76"/>
      <c r="F37" s="76"/>
      <c r="G37" s="76"/>
      <c r="H37" s="71"/>
      <c r="I37" s="76"/>
      <c r="J37" s="76"/>
      <c r="K37" s="76"/>
      <c r="L37" s="76"/>
      <c r="M37" s="71"/>
      <c r="N37" s="76"/>
      <c r="O37" s="76"/>
      <c r="P37" s="76"/>
    </row>
    <row r="38" spans="1:16" s="141" customFormat="1">
      <c r="A38" s="76"/>
      <c r="B38" s="76"/>
      <c r="C38" s="71"/>
      <c r="D38" s="76"/>
      <c r="E38" s="76"/>
      <c r="F38" s="76"/>
      <c r="G38" s="76"/>
      <c r="H38" s="71"/>
      <c r="I38" s="76"/>
      <c r="J38" s="76"/>
      <c r="K38" s="76"/>
      <c r="L38" s="76"/>
      <c r="M38" s="71"/>
      <c r="N38" s="76"/>
      <c r="O38" s="76"/>
      <c r="P38" s="76"/>
    </row>
    <row r="39" spans="1:16" s="141" customFormat="1">
      <c r="A39" s="76"/>
      <c r="B39" s="76"/>
      <c r="C39" s="71"/>
      <c r="D39" s="76"/>
      <c r="E39" s="76"/>
      <c r="F39" s="76"/>
      <c r="G39" s="76"/>
      <c r="H39" s="71"/>
      <c r="I39" s="76"/>
      <c r="J39" s="76"/>
      <c r="K39" s="76"/>
      <c r="L39" s="76"/>
      <c r="M39" s="71"/>
      <c r="N39" s="76"/>
      <c r="O39" s="76"/>
      <c r="P39" s="76"/>
    </row>
    <row r="40" spans="1:16" s="141" customFormat="1">
      <c r="A40" s="76"/>
      <c r="B40" s="76"/>
      <c r="C40" s="71"/>
      <c r="D40" s="76"/>
      <c r="E40" s="76"/>
      <c r="F40" s="76"/>
      <c r="G40" s="76"/>
      <c r="H40" s="71"/>
      <c r="I40" s="76"/>
      <c r="J40" s="76"/>
      <c r="K40" s="76"/>
      <c r="L40" s="76"/>
      <c r="M40" s="71"/>
      <c r="N40" s="76"/>
      <c r="O40" s="76"/>
      <c r="P40" s="76"/>
    </row>
    <row r="41" spans="1:16" s="141" customFormat="1">
      <c r="A41" s="76"/>
      <c r="B41" s="76"/>
      <c r="C41" s="71"/>
      <c r="D41" s="76"/>
      <c r="E41" s="76"/>
      <c r="F41" s="76"/>
      <c r="G41" s="76"/>
      <c r="H41" s="71"/>
      <c r="I41" s="76"/>
      <c r="J41" s="76"/>
      <c r="K41" s="76"/>
      <c r="L41" s="76"/>
      <c r="M41" s="71"/>
      <c r="N41" s="76"/>
      <c r="O41" s="76"/>
      <c r="P41" s="76"/>
    </row>
    <row r="42" spans="1:16" s="141" customFormat="1">
      <c r="A42" s="76"/>
      <c r="B42" s="76"/>
      <c r="C42" s="71"/>
      <c r="D42" s="76"/>
      <c r="E42" s="76"/>
      <c r="F42" s="76"/>
      <c r="G42" s="76"/>
      <c r="H42" s="71"/>
      <c r="I42" s="76"/>
      <c r="J42" s="76"/>
      <c r="K42" s="76"/>
      <c r="L42" s="76"/>
      <c r="M42" s="71"/>
      <c r="N42" s="76"/>
      <c r="O42" s="76"/>
      <c r="P42" s="76"/>
    </row>
    <row r="43" spans="1:16" s="141" customFormat="1">
      <c r="A43" s="76"/>
      <c r="B43" s="76"/>
      <c r="C43" s="71"/>
      <c r="D43" s="76"/>
      <c r="E43" s="76"/>
      <c r="F43" s="76"/>
      <c r="G43" s="76"/>
      <c r="H43" s="71"/>
      <c r="I43" s="76"/>
      <c r="J43" s="76"/>
      <c r="K43" s="76"/>
      <c r="L43" s="76"/>
      <c r="M43" s="71"/>
      <c r="N43" s="76"/>
      <c r="O43" s="76"/>
      <c r="P43" s="76"/>
    </row>
    <row r="44" spans="1:16" s="141" customFormat="1">
      <c r="A44" s="76"/>
      <c r="B44" s="76"/>
      <c r="C44" s="71"/>
      <c r="D44" s="76"/>
      <c r="E44" s="76"/>
      <c r="F44" s="76"/>
      <c r="G44" s="76"/>
      <c r="H44" s="71"/>
      <c r="I44" s="76"/>
      <c r="J44" s="76"/>
      <c r="K44" s="76"/>
      <c r="L44" s="76"/>
      <c r="M44" s="71"/>
      <c r="N44" s="76"/>
      <c r="O44" s="76"/>
      <c r="P44" s="76"/>
    </row>
    <row r="45" spans="1:16" s="141" customFormat="1">
      <c r="A45" s="76"/>
      <c r="B45" s="76"/>
      <c r="C45" s="71"/>
      <c r="D45" s="76"/>
      <c r="E45" s="76"/>
      <c r="F45" s="76"/>
      <c r="G45" s="76"/>
      <c r="H45" s="71"/>
      <c r="I45" s="76"/>
      <c r="J45" s="76"/>
      <c r="K45" s="76"/>
      <c r="L45" s="76"/>
      <c r="M45" s="71"/>
      <c r="N45" s="76"/>
      <c r="O45" s="76"/>
      <c r="P45" s="76"/>
    </row>
    <row r="46" spans="1:16" s="141" customFormat="1">
      <c r="A46" s="76"/>
      <c r="B46" s="76"/>
      <c r="C46" s="71"/>
      <c r="D46" s="76"/>
      <c r="E46" s="76"/>
      <c r="F46" s="76"/>
      <c r="G46" s="76"/>
      <c r="H46" s="71"/>
      <c r="I46" s="76"/>
      <c r="J46" s="76"/>
      <c r="K46" s="76"/>
      <c r="L46" s="76"/>
      <c r="M46" s="71"/>
      <c r="N46" s="76"/>
      <c r="O46" s="76"/>
      <c r="P46" s="76"/>
    </row>
    <row r="47" spans="1:16" s="141" customFormat="1">
      <c r="A47" s="76"/>
      <c r="B47" s="76"/>
      <c r="C47" s="71"/>
      <c r="D47" s="76"/>
      <c r="E47" s="76"/>
      <c r="F47" s="76"/>
      <c r="G47" s="76"/>
      <c r="H47" s="71"/>
      <c r="I47" s="76"/>
      <c r="J47" s="76"/>
      <c r="K47" s="76"/>
      <c r="L47" s="76"/>
      <c r="M47" s="71"/>
      <c r="N47" s="76"/>
      <c r="O47" s="76"/>
      <c r="P47" s="76"/>
    </row>
    <row r="48" spans="1:16" s="141" customFormat="1">
      <c r="A48" s="76"/>
      <c r="B48" s="76"/>
      <c r="C48" s="71"/>
      <c r="D48" s="76"/>
      <c r="E48" s="76"/>
      <c r="F48" s="76"/>
      <c r="G48" s="76"/>
      <c r="H48" s="71"/>
      <c r="I48" s="76"/>
      <c r="J48" s="76"/>
      <c r="K48" s="76"/>
      <c r="L48" s="76"/>
      <c r="M48" s="71"/>
      <c r="N48" s="76"/>
      <c r="O48" s="76"/>
      <c r="P48" s="76"/>
    </row>
    <row r="49" spans="1:16" s="141" customFormat="1">
      <c r="A49" s="76"/>
      <c r="B49" s="76"/>
      <c r="C49" s="71"/>
      <c r="D49" s="76"/>
      <c r="E49" s="76"/>
      <c r="F49" s="76"/>
      <c r="G49" s="76"/>
      <c r="H49" s="71"/>
      <c r="I49" s="76"/>
      <c r="J49" s="76"/>
      <c r="K49" s="76"/>
      <c r="L49" s="76"/>
      <c r="M49" s="71"/>
      <c r="N49" s="76"/>
      <c r="O49" s="76"/>
      <c r="P49" s="76"/>
    </row>
    <row r="50" spans="1:16" s="141" customFormat="1">
      <c r="A50" s="76"/>
      <c r="B50" s="76"/>
      <c r="C50" s="71"/>
      <c r="D50" s="76"/>
      <c r="E50" s="76"/>
      <c r="F50" s="76"/>
      <c r="G50" s="76"/>
      <c r="H50" s="71"/>
      <c r="I50" s="76"/>
      <c r="J50" s="76"/>
      <c r="K50" s="76"/>
      <c r="L50" s="76"/>
      <c r="M50" s="71"/>
      <c r="N50" s="76"/>
      <c r="O50" s="76"/>
      <c r="P50" s="76"/>
    </row>
    <row r="51" spans="1:16" s="141" customFormat="1">
      <c r="A51" s="76"/>
      <c r="B51" s="76"/>
      <c r="C51" s="71"/>
      <c r="D51" s="76"/>
      <c r="E51" s="76"/>
      <c r="F51" s="76"/>
      <c r="G51" s="76"/>
      <c r="H51" s="71"/>
      <c r="I51" s="76"/>
      <c r="J51" s="76"/>
      <c r="K51" s="76"/>
      <c r="L51" s="76"/>
      <c r="M51" s="71"/>
      <c r="N51" s="76"/>
      <c r="O51" s="76"/>
      <c r="P51" s="76"/>
    </row>
    <row r="52" spans="1:16" s="141" customFormat="1">
      <c r="A52" s="76"/>
      <c r="B52" s="76"/>
      <c r="C52" s="71"/>
      <c r="D52" s="76"/>
      <c r="E52" s="76"/>
      <c r="F52" s="76"/>
      <c r="G52" s="76"/>
      <c r="H52" s="71"/>
      <c r="I52" s="76"/>
      <c r="J52" s="76"/>
      <c r="K52" s="76"/>
      <c r="L52" s="76"/>
      <c r="M52" s="71"/>
      <c r="N52" s="76"/>
      <c r="O52" s="76"/>
      <c r="P52" s="76"/>
    </row>
    <row r="53" spans="1:16" s="141" customFormat="1">
      <c r="A53" s="76"/>
      <c r="B53" s="76"/>
      <c r="C53" s="71"/>
      <c r="D53" s="76"/>
      <c r="E53" s="76"/>
      <c r="F53" s="76"/>
      <c r="G53" s="76"/>
      <c r="H53" s="71"/>
      <c r="I53" s="76"/>
      <c r="J53" s="76"/>
      <c r="K53" s="76"/>
      <c r="L53" s="76"/>
      <c r="M53" s="71"/>
      <c r="N53" s="76"/>
      <c r="O53" s="76"/>
      <c r="P53" s="76"/>
    </row>
    <row r="54" spans="1:16" s="141" customFormat="1">
      <c r="A54" s="76"/>
      <c r="B54" s="76"/>
      <c r="C54" s="71"/>
      <c r="D54" s="76"/>
      <c r="E54" s="76"/>
      <c r="F54" s="76"/>
      <c r="G54" s="76"/>
      <c r="H54" s="71"/>
      <c r="I54" s="76"/>
      <c r="J54" s="76"/>
      <c r="K54" s="76"/>
      <c r="L54" s="76"/>
      <c r="M54" s="71"/>
      <c r="N54" s="76"/>
      <c r="O54" s="76"/>
      <c r="P54" s="76"/>
    </row>
    <row r="55" spans="1:16" s="141" customFormat="1">
      <c r="A55" s="76"/>
      <c r="B55" s="76"/>
      <c r="C55" s="71"/>
      <c r="D55" s="76"/>
      <c r="E55" s="76"/>
      <c r="F55" s="76"/>
      <c r="G55" s="76"/>
      <c r="H55" s="71"/>
      <c r="I55" s="76"/>
      <c r="J55" s="76"/>
      <c r="K55" s="76"/>
      <c r="L55" s="76"/>
      <c r="M55" s="71"/>
      <c r="N55" s="76"/>
      <c r="O55" s="76"/>
      <c r="P55" s="76"/>
    </row>
    <row r="56" spans="1:16" s="141" customFormat="1">
      <c r="A56" s="76"/>
      <c r="B56" s="76"/>
      <c r="C56" s="71"/>
      <c r="D56" s="76"/>
      <c r="E56" s="76"/>
      <c r="F56" s="76"/>
      <c r="G56" s="76"/>
      <c r="H56" s="71"/>
      <c r="I56" s="76"/>
      <c r="J56" s="76"/>
      <c r="K56" s="76"/>
      <c r="L56" s="76"/>
      <c r="M56" s="71"/>
      <c r="N56" s="76"/>
      <c r="O56" s="76"/>
      <c r="P56" s="76"/>
    </row>
    <row r="57" spans="1:16" s="141" customFormat="1">
      <c r="A57" s="76"/>
      <c r="B57" s="76"/>
      <c r="C57" s="71"/>
      <c r="D57" s="76"/>
      <c r="E57" s="76"/>
      <c r="F57" s="76"/>
      <c r="G57" s="76"/>
      <c r="H57" s="71"/>
      <c r="I57" s="76"/>
      <c r="J57" s="76"/>
      <c r="K57" s="76"/>
      <c r="L57" s="76"/>
      <c r="M57" s="71"/>
      <c r="N57" s="76"/>
      <c r="O57" s="76"/>
      <c r="P57" s="76"/>
    </row>
    <row r="58" spans="1:16" s="141" customFormat="1">
      <c r="A58" s="76"/>
      <c r="B58" s="76"/>
      <c r="C58" s="71"/>
      <c r="D58" s="76"/>
      <c r="E58" s="76"/>
      <c r="F58" s="76"/>
      <c r="G58" s="76"/>
      <c r="H58" s="71"/>
      <c r="I58" s="76"/>
      <c r="J58" s="76"/>
      <c r="K58" s="76"/>
      <c r="L58" s="76"/>
      <c r="M58" s="71"/>
      <c r="N58" s="76"/>
      <c r="O58" s="76"/>
      <c r="P58" s="76"/>
    </row>
    <row r="59" spans="1:16" s="141" customFormat="1">
      <c r="A59" s="76"/>
      <c r="B59" s="76"/>
      <c r="C59" s="71"/>
      <c r="D59" s="76"/>
      <c r="E59" s="76"/>
      <c r="F59" s="76"/>
      <c r="G59" s="76"/>
      <c r="H59" s="71"/>
      <c r="I59" s="76"/>
      <c r="J59" s="76"/>
      <c r="K59" s="76"/>
      <c r="L59" s="76"/>
      <c r="M59" s="71"/>
      <c r="N59" s="76"/>
      <c r="O59" s="76"/>
      <c r="P59" s="76"/>
    </row>
    <row r="60" spans="1:16" s="141" customFormat="1">
      <c r="A60" s="76"/>
      <c r="B60" s="76"/>
      <c r="C60" s="71"/>
      <c r="D60" s="76"/>
      <c r="E60" s="76"/>
      <c r="F60" s="76"/>
      <c r="G60" s="76"/>
      <c r="H60" s="71"/>
      <c r="I60" s="76"/>
      <c r="J60" s="76"/>
      <c r="K60" s="76"/>
      <c r="L60" s="76"/>
      <c r="M60" s="71"/>
      <c r="N60" s="76"/>
      <c r="O60" s="76"/>
      <c r="P60" s="76"/>
    </row>
    <row r="61" spans="1:16" s="141" customFormat="1">
      <c r="A61" s="76"/>
      <c r="B61" s="76"/>
      <c r="C61" s="71"/>
      <c r="D61" s="76"/>
      <c r="E61" s="76"/>
      <c r="F61" s="76"/>
      <c r="G61" s="76"/>
      <c r="H61" s="71"/>
      <c r="I61" s="76"/>
      <c r="J61" s="76"/>
      <c r="K61" s="76"/>
      <c r="L61" s="76"/>
      <c r="M61" s="71"/>
      <c r="N61" s="76"/>
      <c r="O61" s="76"/>
      <c r="P61" s="76"/>
    </row>
    <row r="62" spans="1:16" s="141" customFormat="1">
      <c r="A62" s="76"/>
      <c r="B62" s="76"/>
      <c r="C62" s="71"/>
      <c r="D62" s="76"/>
      <c r="E62" s="76"/>
      <c r="F62" s="76"/>
      <c r="G62" s="76"/>
      <c r="H62" s="71"/>
      <c r="I62" s="76"/>
      <c r="J62" s="76"/>
      <c r="K62" s="76"/>
      <c r="L62" s="76"/>
      <c r="M62" s="71"/>
      <c r="N62" s="76"/>
      <c r="O62" s="76"/>
      <c r="P62" s="76"/>
    </row>
    <row r="63" spans="1:16" s="141" customFormat="1">
      <c r="A63" s="76"/>
      <c r="B63" s="76"/>
      <c r="C63" s="71"/>
      <c r="D63" s="76"/>
      <c r="E63" s="76"/>
      <c r="F63" s="76"/>
      <c r="G63" s="76"/>
      <c r="H63" s="71"/>
      <c r="I63" s="76"/>
      <c r="J63" s="76"/>
      <c r="K63" s="76"/>
      <c r="L63" s="76"/>
      <c r="M63" s="71"/>
      <c r="N63" s="76"/>
      <c r="O63" s="76"/>
      <c r="P63" s="76"/>
    </row>
    <row r="64" spans="1:16" s="141" customFormat="1">
      <c r="A64" s="76"/>
      <c r="B64" s="76"/>
      <c r="C64" s="71"/>
      <c r="D64" s="76"/>
      <c r="E64" s="76"/>
      <c r="F64" s="76"/>
      <c r="G64" s="76"/>
      <c r="H64" s="71"/>
      <c r="I64" s="76"/>
      <c r="J64" s="76"/>
      <c r="K64" s="76"/>
      <c r="L64" s="76"/>
      <c r="M64" s="71"/>
      <c r="N64" s="76"/>
      <c r="O64" s="76"/>
      <c r="P64" s="76"/>
    </row>
    <row r="65" spans="1:16" s="141" customFormat="1">
      <c r="A65" s="76"/>
      <c r="B65" s="76"/>
      <c r="C65" s="71"/>
      <c r="D65" s="76"/>
      <c r="E65" s="76"/>
      <c r="F65" s="76"/>
      <c r="G65" s="76"/>
      <c r="H65" s="71"/>
      <c r="I65" s="76"/>
      <c r="J65" s="76"/>
      <c r="K65" s="76"/>
      <c r="L65" s="76"/>
      <c r="M65" s="71"/>
      <c r="N65" s="76"/>
      <c r="O65" s="76"/>
      <c r="P65" s="76"/>
    </row>
    <row r="66" spans="1:16" s="141" customFormat="1">
      <c r="A66" s="76"/>
      <c r="B66" s="76"/>
      <c r="C66" s="71"/>
      <c r="D66" s="76"/>
      <c r="E66" s="76"/>
      <c r="F66" s="76"/>
      <c r="G66" s="76"/>
      <c r="H66" s="71"/>
      <c r="I66" s="76"/>
      <c r="J66" s="76"/>
      <c r="K66" s="76"/>
      <c r="L66" s="76"/>
      <c r="M66" s="71"/>
      <c r="N66" s="76"/>
      <c r="O66" s="76"/>
      <c r="P66" s="76"/>
    </row>
    <row r="67" spans="1:16" s="141" customFormat="1">
      <c r="A67" s="76"/>
      <c r="B67" s="76"/>
      <c r="C67" s="71"/>
      <c r="D67" s="76"/>
      <c r="E67" s="76"/>
      <c r="F67" s="76"/>
      <c r="G67" s="76"/>
      <c r="H67" s="71"/>
      <c r="I67" s="76"/>
      <c r="J67" s="76"/>
      <c r="K67" s="76"/>
      <c r="L67" s="76"/>
      <c r="M67" s="71"/>
      <c r="N67" s="76"/>
      <c r="O67" s="76"/>
      <c r="P67" s="76"/>
    </row>
    <row r="68" spans="1:16" s="141" customFormat="1">
      <c r="A68" s="76"/>
      <c r="B68" s="76"/>
      <c r="C68" s="71"/>
      <c r="D68" s="76"/>
      <c r="E68" s="76"/>
      <c r="F68" s="76"/>
      <c r="G68" s="76"/>
      <c r="H68" s="71"/>
      <c r="I68" s="76"/>
      <c r="J68" s="76"/>
      <c r="K68" s="76"/>
      <c r="L68" s="76"/>
      <c r="M68" s="71"/>
      <c r="N68" s="76"/>
      <c r="O68" s="76"/>
      <c r="P68" s="76"/>
    </row>
    <row r="69" spans="1:16" s="141" customFormat="1">
      <c r="A69" s="76"/>
      <c r="B69" s="76"/>
      <c r="C69" s="71"/>
      <c r="D69" s="76"/>
      <c r="E69" s="76"/>
      <c r="F69" s="76"/>
      <c r="G69" s="76"/>
      <c r="H69" s="71"/>
      <c r="I69" s="76"/>
      <c r="J69" s="76"/>
      <c r="K69" s="76"/>
      <c r="L69" s="76"/>
      <c r="M69" s="71"/>
      <c r="N69" s="76"/>
      <c r="O69" s="76"/>
      <c r="P69" s="76"/>
    </row>
    <row r="70" spans="1:16" s="141" customFormat="1">
      <c r="A70" s="76"/>
      <c r="B70" s="76"/>
      <c r="C70" s="71"/>
      <c r="D70" s="76"/>
      <c r="E70" s="76"/>
      <c r="F70" s="76"/>
      <c r="G70" s="76"/>
      <c r="H70" s="71"/>
      <c r="I70" s="76"/>
      <c r="J70" s="76"/>
      <c r="K70" s="76"/>
      <c r="L70" s="76"/>
      <c r="M70" s="71"/>
      <c r="N70" s="76"/>
      <c r="O70" s="76"/>
      <c r="P70" s="76"/>
    </row>
    <row r="71" spans="1:16" s="141" customFormat="1">
      <c r="A71" s="76"/>
      <c r="B71" s="76"/>
      <c r="C71" s="71"/>
      <c r="D71" s="76"/>
      <c r="E71" s="76"/>
      <c r="F71" s="76"/>
      <c r="G71" s="76"/>
      <c r="H71" s="71"/>
      <c r="I71" s="76"/>
      <c r="J71" s="76"/>
      <c r="K71" s="76"/>
      <c r="L71" s="76"/>
      <c r="M71" s="71"/>
      <c r="N71" s="76"/>
      <c r="O71" s="76"/>
      <c r="P71" s="76"/>
    </row>
    <row r="72" spans="1:16" s="141" customFormat="1">
      <c r="A72" s="76"/>
      <c r="B72" s="76"/>
      <c r="C72" s="71"/>
      <c r="D72" s="76"/>
      <c r="E72" s="76"/>
      <c r="F72" s="76"/>
      <c r="G72" s="76"/>
      <c r="H72" s="71"/>
      <c r="I72" s="76"/>
      <c r="J72" s="76"/>
      <c r="K72" s="76"/>
      <c r="L72" s="76"/>
      <c r="M72" s="71"/>
      <c r="N72" s="76"/>
      <c r="O72" s="76"/>
      <c r="P72" s="76"/>
    </row>
    <row r="73" spans="1:16" s="141" customFormat="1">
      <c r="A73" s="76"/>
      <c r="B73" s="76"/>
      <c r="C73" s="71"/>
      <c r="D73" s="76"/>
      <c r="E73" s="76"/>
      <c r="F73" s="76"/>
      <c r="G73" s="76"/>
      <c r="H73" s="71"/>
      <c r="I73" s="76"/>
      <c r="J73" s="76"/>
      <c r="K73" s="76"/>
      <c r="L73" s="76"/>
      <c r="M73" s="71"/>
      <c r="N73" s="76"/>
      <c r="O73" s="76"/>
      <c r="P73" s="76"/>
    </row>
    <row r="74" spans="1:16" s="141" customFormat="1">
      <c r="A74" s="76"/>
      <c r="B74" s="76"/>
      <c r="C74" s="71"/>
      <c r="D74" s="76"/>
      <c r="E74" s="76"/>
      <c r="F74" s="76"/>
      <c r="G74" s="76"/>
      <c r="H74" s="71"/>
      <c r="I74" s="76"/>
      <c r="J74" s="76"/>
      <c r="K74" s="76"/>
      <c r="L74" s="76"/>
      <c r="M74" s="71"/>
      <c r="N74" s="76"/>
      <c r="O74" s="76"/>
      <c r="P74" s="76"/>
    </row>
    <row r="75" spans="1:16" s="141" customFormat="1">
      <c r="A75" s="76"/>
      <c r="B75" s="76"/>
      <c r="C75" s="71"/>
      <c r="D75" s="76"/>
      <c r="E75" s="76"/>
      <c r="F75" s="76"/>
      <c r="G75" s="76"/>
      <c r="H75" s="71"/>
      <c r="I75" s="76"/>
      <c r="J75" s="76"/>
      <c r="K75" s="76"/>
      <c r="L75" s="76"/>
      <c r="M75" s="71"/>
      <c r="N75" s="76"/>
      <c r="O75" s="76"/>
      <c r="P75" s="76"/>
    </row>
    <row r="76" spans="1:16" s="141" customFormat="1">
      <c r="A76" s="76"/>
      <c r="B76" s="76"/>
      <c r="C76" s="71"/>
      <c r="D76" s="76"/>
      <c r="E76" s="76"/>
      <c r="F76" s="76"/>
      <c r="G76" s="76"/>
      <c r="H76" s="71"/>
      <c r="I76" s="76"/>
      <c r="J76" s="76"/>
      <c r="K76" s="76"/>
      <c r="L76" s="76"/>
      <c r="M76" s="71"/>
      <c r="N76" s="76"/>
      <c r="O76" s="76"/>
      <c r="P76" s="76"/>
    </row>
    <row r="77" spans="1:16" s="141" customFormat="1">
      <c r="A77" s="76"/>
      <c r="B77" s="76"/>
      <c r="C77" s="71"/>
      <c r="D77" s="76"/>
      <c r="E77" s="76"/>
      <c r="F77" s="76"/>
      <c r="G77" s="76"/>
      <c r="H77" s="71"/>
      <c r="I77" s="76"/>
      <c r="J77" s="76"/>
      <c r="K77" s="76"/>
      <c r="L77" s="76"/>
      <c r="M77" s="71"/>
      <c r="N77" s="76"/>
      <c r="O77" s="76"/>
      <c r="P77" s="76"/>
    </row>
    <row r="78" spans="1:16" s="141" customFormat="1">
      <c r="A78" s="76"/>
      <c r="B78" s="76"/>
      <c r="C78" s="71"/>
      <c r="D78" s="76"/>
      <c r="E78" s="76"/>
      <c r="F78" s="76"/>
      <c r="G78" s="76"/>
      <c r="H78" s="71"/>
      <c r="I78" s="76"/>
      <c r="J78" s="76"/>
      <c r="K78" s="76"/>
      <c r="L78" s="76"/>
      <c r="M78" s="71"/>
      <c r="N78" s="76"/>
      <c r="O78" s="76"/>
      <c r="P78" s="76"/>
    </row>
    <row r="79" spans="1:16" s="141" customFormat="1">
      <c r="A79" s="76"/>
      <c r="B79" s="76"/>
      <c r="C79" s="71"/>
      <c r="D79" s="76"/>
      <c r="E79" s="76"/>
      <c r="F79" s="76"/>
      <c r="G79" s="76"/>
      <c r="H79" s="71"/>
      <c r="I79" s="76"/>
      <c r="J79" s="76"/>
      <c r="K79" s="76"/>
      <c r="L79" s="76"/>
      <c r="M79" s="71"/>
      <c r="N79" s="76"/>
      <c r="O79" s="76"/>
      <c r="P79" s="76"/>
    </row>
    <row r="80" spans="1:16" s="141" customFormat="1">
      <c r="A80" s="76"/>
      <c r="B80" s="76"/>
      <c r="C80" s="71"/>
      <c r="D80" s="76"/>
      <c r="E80" s="76"/>
      <c r="F80" s="76"/>
      <c r="G80" s="76"/>
      <c r="H80" s="71"/>
      <c r="I80" s="76"/>
      <c r="J80" s="76"/>
      <c r="K80" s="76"/>
      <c r="L80" s="76"/>
      <c r="M80" s="71"/>
      <c r="N80" s="76"/>
      <c r="O80" s="76"/>
      <c r="P80" s="76"/>
    </row>
    <row r="81" spans="1:16" s="141" customFormat="1">
      <c r="A81" s="76"/>
      <c r="B81" s="76"/>
      <c r="C81" s="71"/>
      <c r="D81" s="76"/>
      <c r="E81" s="76"/>
      <c r="F81" s="76"/>
      <c r="G81" s="76"/>
      <c r="H81" s="71"/>
      <c r="I81" s="76"/>
      <c r="J81" s="76"/>
      <c r="K81" s="76"/>
      <c r="L81" s="76"/>
      <c r="M81" s="71"/>
      <c r="N81" s="76"/>
      <c r="O81" s="76"/>
      <c r="P81" s="76"/>
    </row>
    <row r="82" spans="1:16" s="141" customFormat="1">
      <c r="A82" s="76"/>
      <c r="B82" s="76"/>
      <c r="C82" s="71"/>
      <c r="D82" s="76"/>
      <c r="E82" s="76"/>
      <c r="F82" s="76"/>
      <c r="G82" s="76"/>
      <c r="H82" s="71"/>
      <c r="I82" s="76"/>
      <c r="J82" s="76"/>
      <c r="K82" s="76"/>
      <c r="L82" s="76"/>
      <c r="M82" s="71"/>
      <c r="N82" s="76"/>
      <c r="O82" s="76"/>
      <c r="P82" s="76"/>
    </row>
    <row r="83" spans="1:16" s="141" customFormat="1">
      <c r="A83" s="76"/>
      <c r="B83" s="76"/>
      <c r="C83" s="71"/>
      <c r="D83" s="76"/>
      <c r="E83" s="76"/>
      <c r="F83" s="76"/>
      <c r="G83" s="76"/>
      <c r="H83" s="71"/>
      <c r="I83" s="76"/>
      <c r="J83" s="76"/>
      <c r="K83" s="76"/>
      <c r="L83" s="76"/>
      <c r="M83" s="71"/>
      <c r="N83" s="76"/>
      <c r="O83" s="76"/>
      <c r="P83" s="76"/>
    </row>
    <row r="84" spans="1:16" s="141" customFormat="1">
      <c r="A84" s="76"/>
      <c r="B84" s="76"/>
      <c r="C84" s="71"/>
      <c r="D84" s="76"/>
      <c r="E84" s="76"/>
      <c r="F84" s="76"/>
      <c r="G84" s="76"/>
      <c r="H84" s="71"/>
      <c r="I84" s="76"/>
      <c r="J84" s="76"/>
      <c r="K84" s="76"/>
      <c r="L84" s="76"/>
      <c r="M84" s="71"/>
      <c r="N84" s="76"/>
      <c r="O84" s="76"/>
      <c r="P84" s="76"/>
    </row>
  </sheetData>
  <mergeCells count="1">
    <mergeCell ref="A1:P1"/>
  </mergeCells>
  <phoneticPr fontId="19" type="noConversion"/>
  <printOptions horizontalCentered="1"/>
  <pageMargins left="0.47244094488188981" right="0.27559055118110237" top="0.59055118110236227" bottom="0.59055118110236227" header="0.39370078740157483" footer="0.39370078740157483"/>
  <pageSetup paperSize="9" scale="89" orientation="landscape" horizontalDpi="4294967292"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
  <sheetViews>
    <sheetView showGridLines="0" zoomScale="80" workbookViewId="0">
      <selection sqref="A1:IV65536"/>
    </sheetView>
  </sheetViews>
  <sheetFormatPr defaultColWidth="9" defaultRowHeight="16.2"/>
  <cols>
    <col min="1" max="1" width="2.59765625" style="76" customWidth="1"/>
    <col min="2" max="2" width="7.8984375" style="8" customWidth="1"/>
    <col min="3" max="3" width="19.8984375" style="73" customWidth="1"/>
    <col min="4" max="4" width="6.09765625" style="76" bestFit="1" customWidth="1"/>
    <col min="5" max="5" width="6.09765625" style="76" customWidth="1"/>
    <col min="6" max="6" width="7.5" style="76" bestFit="1" customWidth="1"/>
    <col min="7" max="7" width="7.8984375" style="76" customWidth="1"/>
    <col min="8" max="8" width="19.8984375" style="71" customWidth="1"/>
    <col min="9" max="9" width="6.09765625" style="76" bestFit="1" customWidth="1"/>
    <col min="10" max="10" width="7.8984375" style="76" customWidth="1"/>
    <col min="11" max="11" width="7.5" style="76" bestFit="1" customWidth="1"/>
    <col min="12" max="12" width="7.8984375" style="76" customWidth="1"/>
    <col min="13" max="13" width="19.8984375" style="71" customWidth="1"/>
    <col min="14" max="14" width="4.69921875" style="76" customWidth="1"/>
    <col min="15" max="15" width="7.8984375" style="76" customWidth="1"/>
    <col min="16" max="16" width="7.5" style="76" bestFit="1" customWidth="1"/>
    <col min="17" max="16384" width="9" style="76"/>
  </cols>
  <sheetData>
    <row r="1" spans="1:19" s="71" customFormat="1" ht="24.6">
      <c r="A1" s="474" t="s">
        <v>391</v>
      </c>
      <c r="B1" s="474"/>
      <c r="C1" s="474"/>
      <c r="D1" s="474"/>
      <c r="E1" s="474"/>
      <c r="F1" s="474"/>
      <c r="G1" s="474"/>
      <c r="H1" s="474"/>
      <c r="I1" s="474"/>
      <c r="J1" s="474"/>
      <c r="K1" s="474"/>
      <c r="L1" s="474"/>
      <c r="M1" s="474"/>
      <c r="N1" s="474"/>
      <c r="O1" s="474"/>
      <c r="P1" s="474"/>
    </row>
    <row r="2" spans="1:19" s="71" customFormat="1" ht="10.5" customHeight="1">
      <c r="A2" s="139"/>
      <c r="B2" s="146"/>
      <c r="C2" s="147"/>
      <c r="D2" s="147"/>
      <c r="E2" s="147"/>
      <c r="F2" s="146"/>
      <c r="G2" s="146"/>
      <c r="H2" s="146"/>
      <c r="I2" s="146"/>
      <c r="J2" s="146"/>
      <c r="K2" s="146"/>
      <c r="L2" s="146"/>
      <c r="M2" s="146"/>
      <c r="N2" s="146"/>
      <c r="O2" s="146"/>
      <c r="P2" s="146"/>
    </row>
    <row r="3" spans="1:19" s="71" customFormat="1">
      <c r="A3" s="146" t="s">
        <v>65</v>
      </c>
      <c r="B3" s="148"/>
      <c r="C3" s="148"/>
      <c r="D3" s="146"/>
      <c r="E3" s="146"/>
      <c r="F3" s="146"/>
      <c r="G3" s="146"/>
      <c r="H3" s="147"/>
      <c r="I3" s="146"/>
      <c r="J3" s="146"/>
      <c r="K3" s="146"/>
      <c r="L3" s="146"/>
      <c r="M3" s="146"/>
      <c r="N3" s="146"/>
      <c r="O3" s="146"/>
      <c r="P3" s="148"/>
    </row>
    <row r="4" spans="1:19" ht="10.5" customHeight="1"/>
    <row r="5" spans="1:19" s="71" customFormat="1">
      <c r="A5" s="10" t="s">
        <v>0</v>
      </c>
      <c r="B5" s="78"/>
      <c r="C5" s="79" t="s">
        <v>1</v>
      </c>
      <c r="D5" s="78"/>
      <c r="E5" s="80"/>
      <c r="F5" s="81"/>
      <c r="G5" s="82"/>
      <c r="H5" s="79" t="s">
        <v>2</v>
      </c>
      <c r="I5" s="82"/>
      <c r="J5" s="83"/>
      <c r="K5" s="84"/>
      <c r="L5" s="85"/>
      <c r="M5" s="79" t="s">
        <v>3</v>
      </c>
      <c r="N5" s="82"/>
      <c r="O5" s="83"/>
      <c r="P5" s="86"/>
    </row>
    <row r="6" spans="1:19" s="71" customFormat="1">
      <c r="A6" s="87"/>
      <c r="B6" s="88" t="s">
        <v>4</v>
      </c>
      <c r="C6" s="89"/>
      <c r="D6" s="10" t="s">
        <v>5</v>
      </c>
      <c r="E6" s="90" t="s">
        <v>6</v>
      </c>
      <c r="F6" s="10" t="s">
        <v>5</v>
      </c>
      <c r="G6" s="88" t="s">
        <v>4</v>
      </c>
      <c r="H6" s="89"/>
      <c r="I6" s="10" t="s">
        <v>5</v>
      </c>
      <c r="J6" s="10" t="s">
        <v>6</v>
      </c>
      <c r="K6" s="10" t="s">
        <v>5</v>
      </c>
      <c r="L6" s="88" t="s">
        <v>4</v>
      </c>
      <c r="M6" s="91"/>
      <c r="N6" s="10" t="s">
        <v>5</v>
      </c>
      <c r="O6" s="10" t="s">
        <v>6</v>
      </c>
      <c r="P6" s="18" t="s">
        <v>5</v>
      </c>
    </row>
    <row r="7" spans="1:19" s="71" customFormat="1">
      <c r="A7" s="87"/>
      <c r="B7" s="92" t="s">
        <v>7</v>
      </c>
      <c r="C7" s="93" t="s">
        <v>8</v>
      </c>
      <c r="D7" s="94"/>
      <c r="E7" s="95" t="s">
        <v>9</v>
      </c>
      <c r="F7" s="94" t="s">
        <v>10</v>
      </c>
      <c r="G7" s="92" t="s">
        <v>7</v>
      </c>
      <c r="H7" s="93" t="s">
        <v>8</v>
      </c>
      <c r="I7" s="94"/>
      <c r="J7" s="94" t="s">
        <v>11</v>
      </c>
      <c r="K7" s="94" t="s">
        <v>10</v>
      </c>
      <c r="L7" s="92" t="s">
        <v>7</v>
      </c>
      <c r="M7" s="96" t="s">
        <v>8</v>
      </c>
      <c r="N7" s="94"/>
      <c r="O7" s="94" t="s">
        <v>12</v>
      </c>
      <c r="P7" s="97" t="s">
        <v>10</v>
      </c>
    </row>
    <row r="8" spans="1:19" s="71" customFormat="1">
      <c r="A8" s="98" t="s">
        <v>13</v>
      </c>
      <c r="B8" s="99" t="s">
        <v>14</v>
      </c>
      <c r="C8" s="100"/>
      <c r="D8" s="98" t="s">
        <v>15</v>
      </c>
      <c r="E8" s="101" t="s">
        <v>16</v>
      </c>
      <c r="F8" s="98" t="s">
        <v>17</v>
      </c>
      <c r="G8" s="99" t="s">
        <v>14</v>
      </c>
      <c r="H8" s="100"/>
      <c r="I8" s="98" t="s">
        <v>15</v>
      </c>
      <c r="J8" s="98" t="s">
        <v>16</v>
      </c>
      <c r="K8" s="98" t="s">
        <v>17</v>
      </c>
      <c r="L8" s="99" t="s">
        <v>14</v>
      </c>
      <c r="M8" s="102"/>
      <c r="N8" s="98" t="s">
        <v>15</v>
      </c>
      <c r="O8" s="98" t="s">
        <v>16</v>
      </c>
      <c r="P8" s="103" t="s">
        <v>17</v>
      </c>
    </row>
    <row r="9" spans="1:19" ht="3.9" customHeight="1">
      <c r="A9" s="104"/>
      <c r="B9" s="105"/>
      <c r="C9" s="110"/>
      <c r="D9" s="107"/>
      <c r="E9" s="107"/>
      <c r="F9" s="104"/>
      <c r="G9" s="108"/>
      <c r="H9" s="149"/>
      <c r="I9" s="107"/>
      <c r="J9" s="107"/>
      <c r="K9" s="104"/>
      <c r="L9" s="108"/>
      <c r="M9" s="149"/>
      <c r="N9" s="107"/>
      <c r="O9" s="107"/>
      <c r="P9" s="27"/>
    </row>
    <row r="10" spans="1:19" s="1" customFormat="1" ht="19.5" customHeight="1">
      <c r="A10" s="20" t="s">
        <v>18</v>
      </c>
      <c r="B10" s="152" t="s">
        <v>18</v>
      </c>
      <c r="C10" s="110" t="s">
        <v>19</v>
      </c>
      <c r="D10" s="111">
        <v>2244</v>
      </c>
      <c r="E10" s="112">
        <v>60.26817727438511</v>
      </c>
      <c r="F10" s="113">
        <f>D10/$D$10*100</f>
        <v>100</v>
      </c>
      <c r="G10" s="114"/>
      <c r="H10" s="110" t="s">
        <v>19</v>
      </c>
      <c r="I10" s="111">
        <v>1588</v>
      </c>
      <c r="J10" s="112">
        <v>83.101681291446184</v>
      </c>
      <c r="K10" s="113">
        <f>I10/$I$10*100</f>
        <v>100</v>
      </c>
      <c r="L10" s="105" t="s">
        <v>18</v>
      </c>
      <c r="M10" s="110" t="s">
        <v>19</v>
      </c>
      <c r="N10" s="111">
        <v>656</v>
      </c>
      <c r="O10" s="112">
        <v>36.194181785278019</v>
      </c>
      <c r="P10" s="115">
        <f>N10/$N$10*100</f>
        <v>100</v>
      </c>
    </row>
    <row r="11" spans="1:19" ht="6" customHeight="1">
      <c r="A11" s="20"/>
      <c r="B11" s="116"/>
      <c r="C11" s="110"/>
      <c r="D11" s="111"/>
      <c r="E11" s="112"/>
      <c r="F11" s="113"/>
      <c r="G11" s="117"/>
      <c r="H11" s="118"/>
      <c r="I11" s="111"/>
      <c r="J11" s="112"/>
      <c r="K11" s="113"/>
      <c r="L11" s="116"/>
      <c r="M11" s="110"/>
      <c r="N11" s="111"/>
      <c r="O11" s="112"/>
      <c r="P11" s="27"/>
    </row>
    <row r="12" spans="1:19" s="8" customFormat="1" ht="19.5" customHeight="1">
      <c r="A12" s="20">
        <v>1</v>
      </c>
      <c r="B12" s="119" t="s">
        <v>20</v>
      </c>
      <c r="C12" s="110" t="s">
        <v>21</v>
      </c>
      <c r="D12" s="111">
        <v>1170</v>
      </c>
      <c r="E12" s="112">
        <v>31.423247509371915</v>
      </c>
      <c r="F12" s="113">
        <f t="shared" ref="F12:F22" si="0">D12/$D$10*100</f>
        <v>52.139037433155075</v>
      </c>
      <c r="G12" s="119" t="s">
        <v>20</v>
      </c>
      <c r="H12" s="110" t="s">
        <v>21</v>
      </c>
      <c r="I12" s="111">
        <v>895</v>
      </c>
      <c r="J12" s="112">
        <v>46.836275035166452</v>
      </c>
      <c r="K12" s="113">
        <f t="shared" ref="K12:K22" si="1">I12/$I$10*100</f>
        <v>56.360201511335021</v>
      </c>
      <c r="L12" s="119" t="s">
        <v>20</v>
      </c>
      <c r="M12" s="110" t="s">
        <v>21</v>
      </c>
      <c r="N12" s="111">
        <v>275</v>
      </c>
      <c r="O12" s="112">
        <v>15.172865839865022</v>
      </c>
      <c r="P12" s="115">
        <f t="shared" ref="P12:P22" si="2">N12/$N$10*100</f>
        <v>41.920731707317074</v>
      </c>
    </row>
    <row r="13" spans="1:19" s="8" customFormat="1" ht="19.5" customHeight="1">
      <c r="A13" s="20">
        <v>2</v>
      </c>
      <c r="B13" s="119" t="s">
        <v>22</v>
      </c>
      <c r="C13" s="110" t="s">
        <v>23</v>
      </c>
      <c r="D13" s="111">
        <v>240</v>
      </c>
      <c r="E13" s="112">
        <v>6.4457943608968034</v>
      </c>
      <c r="F13" s="113">
        <f t="shared" si="0"/>
        <v>10.695187165775401</v>
      </c>
      <c r="G13" s="119" t="s">
        <v>24</v>
      </c>
      <c r="H13" s="110" t="s">
        <v>25</v>
      </c>
      <c r="I13" s="111">
        <v>150</v>
      </c>
      <c r="J13" s="112">
        <v>7.8496550338267799</v>
      </c>
      <c r="K13" s="113">
        <f t="shared" si="1"/>
        <v>9.4458438287153648</v>
      </c>
      <c r="L13" s="119" t="s">
        <v>22</v>
      </c>
      <c r="M13" s="110" t="s">
        <v>23</v>
      </c>
      <c r="N13" s="111">
        <v>92</v>
      </c>
      <c r="O13" s="112">
        <v>5.0760132991548437</v>
      </c>
      <c r="P13" s="115">
        <f t="shared" si="2"/>
        <v>14.02439024390244</v>
      </c>
    </row>
    <row r="14" spans="1:19" s="8" customFormat="1" ht="19.5" customHeight="1">
      <c r="A14" s="20">
        <v>3</v>
      </c>
      <c r="B14" s="120" t="s">
        <v>24</v>
      </c>
      <c r="C14" s="110" t="s">
        <v>25</v>
      </c>
      <c r="D14" s="111">
        <v>218</v>
      </c>
      <c r="E14" s="112">
        <v>5.8549298778145964</v>
      </c>
      <c r="F14" s="113">
        <f t="shared" si="0"/>
        <v>9.714795008912656</v>
      </c>
      <c r="G14" s="120" t="s">
        <v>22</v>
      </c>
      <c r="H14" s="110" t="s">
        <v>23</v>
      </c>
      <c r="I14" s="111">
        <v>148</v>
      </c>
      <c r="J14" s="112">
        <v>7.7449929667090895</v>
      </c>
      <c r="K14" s="113">
        <f t="shared" si="1"/>
        <v>9.3198992443324933</v>
      </c>
      <c r="L14" s="120" t="s">
        <v>24</v>
      </c>
      <c r="M14" s="110" t="s">
        <v>25</v>
      </c>
      <c r="N14" s="111">
        <v>68</v>
      </c>
      <c r="O14" s="112">
        <v>3.7518359167666238</v>
      </c>
      <c r="P14" s="115">
        <f t="shared" si="2"/>
        <v>10.365853658536585</v>
      </c>
    </row>
    <row r="15" spans="1:19" s="8" customFormat="1" ht="19.5" customHeight="1">
      <c r="A15" s="20">
        <v>4</v>
      </c>
      <c r="B15" s="119" t="s">
        <v>26</v>
      </c>
      <c r="C15" s="110" t="s">
        <v>27</v>
      </c>
      <c r="D15" s="111">
        <v>51</v>
      </c>
      <c r="E15" s="112">
        <v>1.3697313016905708</v>
      </c>
      <c r="F15" s="113">
        <f t="shared" si="0"/>
        <v>2.2727272727272729</v>
      </c>
      <c r="G15" s="119" t="s">
        <v>28</v>
      </c>
      <c r="H15" s="110" t="s">
        <v>29</v>
      </c>
      <c r="I15" s="111">
        <v>34</v>
      </c>
      <c r="J15" s="112">
        <v>1.7792551410007367</v>
      </c>
      <c r="K15" s="113">
        <f t="shared" si="1"/>
        <v>2.1410579345088161</v>
      </c>
      <c r="L15" s="119" t="s">
        <v>26</v>
      </c>
      <c r="M15" s="110" t="s">
        <v>27</v>
      </c>
      <c r="N15" s="111">
        <v>18</v>
      </c>
      <c r="O15" s="112">
        <v>0.99313303679116505</v>
      </c>
      <c r="P15" s="115">
        <f t="shared" si="2"/>
        <v>2.7439024390243905</v>
      </c>
      <c r="R15" s="141"/>
      <c r="S15" s="141"/>
    </row>
    <row r="16" spans="1:19" s="8" customFormat="1" ht="19.5" customHeight="1">
      <c r="A16" s="20">
        <v>5</v>
      </c>
      <c r="B16" s="120" t="s">
        <v>28</v>
      </c>
      <c r="C16" s="110" t="s">
        <v>29</v>
      </c>
      <c r="D16" s="111">
        <v>46</v>
      </c>
      <c r="E16" s="112">
        <v>1.2354439191718873</v>
      </c>
      <c r="F16" s="113">
        <f t="shared" si="0"/>
        <v>2.0499108734402851</v>
      </c>
      <c r="G16" s="120" t="s">
        <v>26</v>
      </c>
      <c r="H16" s="110" t="s">
        <v>27</v>
      </c>
      <c r="I16" s="111">
        <v>33</v>
      </c>
      <c r="J16" s="112">
        <v>1.7269241074418915</v>
      </c>
      <c r="K16" s="113">
        <f t="shared" si="1"/>
        <v>2.0780856423173804</v>
      </c>
      <c r="L16" s="119" t="s">
        <v>30</v>
      </c>
      <c r="M16" s="110" t="s">
        <v>31</v>
      </c>
      <c r="N16" s="111">
        <v>16</v>
      </c>
      <c r="O16" s="112">
        <v>0.88278492159214672</v>
      </c>
      <c r="P16" s="115">
        <f t="shared" si="2"/>
        <v>2.4390243902439024</v>
      </c>
    </row>
    <row r="17" spans="1:18" s="8" customFormat="1" ht="19.5" customHeight="1">
      <c r="A17" s="20">
        <v>6</v>
      </c>
      <c r="B17" s="119" t="s">
        <v>30</v>
      </c>
      <c r="C17" s="110" t="s">
        <v>31</v>
      </c>
      <c r="D17" s="111">
        <v>33</v>
      </c>
      <c r="E17" s="112">
        <v>0.88629672462331044</v>
      </c>
      <c r="F17" s="113">
        <f t="shared" si="0"/>
        <v>1.4705882352941175</v>
      </c>
      <c r="G17" s="119" t="s">
        <v>30</v>
      </c>
      <c r="H17" s="110" t="s">
        <v>31</v>
      </c>
      <c r="I17" s="111">
        <v>17</v>
      </c>
      <c r="J17" s="112">
        <v>0.88962757050036834</v>
      </c>
      <c r="K17" s="113">
        <f t="shared" si="1"/>
        <v>1.070528967254408</v>
      </c>
      <c r="L17" s="119" t="s">
        <v>28</v>
      </c>
      <c r="M17" s="110" t="s">
        <v>29</v>
      </c>
      <c r="N17" s="111">
        <v>12</v>
      </c>
      <c r="O17" s="112">
        <v>0.66208869119411007</v>
      </c>
      <c r="P17" s="115">
        <f t="shared" si="2"/>
        <v>1.8292682926829267</v>
      </c>
    </row>
    <row r="18" spans="1:18" s="8" customFormat="1" ht="19.5" customHeight="1">
      <c r="A18" s="20">
        <v>7</v>
      </c>
      <c r="B18" s="119" t="s">
        <v>32</v>
      </c>
      <c r="C18" s="110" t="s">
        <v>33</v>
      </c>
      <c r="D18" s="111">
        <v>21</v>
      </c>
      <c r="E18" s="112">
        <v>0.56400700657847025</v>
      </c>
      <c r="F18" s="113">
        <f t="shared" si="0"/>
        <v>0.93582887700534756</v>
      </c>
      <c r="G18" s="119" t="s">
        <v>32</v>
      </c>
      <c r="H18" s="110" t="s">
        <v>33</v>
      </c>
      <c r="I18" s="111">
        <v>13</v>
      </c>
      <c r="J18" s="112">
        <v>0.68030343626498757</v>
      </c>
      <c r="K18" s="113">
        <f t="shared" si="1"/>
        <v>0.81863979848866497</v>
      </c>
      <c r="L18" s="120" t="s">
        <v>32</v>
      </c>
      <c r="M18" s="110" t="s">
        <v>33</v>
      </c>
      <c r="N18" s="111">
        <v>8</v>
      </c>
      <c r="O18" s="112">
        <v>0.44139246079607336</v>
      </c>
      <c r="P18" s="115">
        <f t="shared" si="2"/>
        <v>1.2195121951219512</v>
      </c>
    </row>
    <row r="19" spans="1:18" s="8" customFormat="1" ht="19.5" customHeight="1">
      <c r="A19" s="20">
        <v>8</v>
      </c>
      <c r="B19" s="119" t="s">
        <v>34</v>
      </c>
      <c r="C19" s="110" t="s">
        <v>35</v>
      </c>
      <c r="D19" s="111">
        <v>13</v>
      </c>
      <c r="E19" s="112">
        <v>0.34914719454857684</v>
      </c>
      <c r="F19" s="113">
        <f t="shared" si="0"/>
        <v>0.57932263814616758</v>
      </c>
      <c r="G19" s="119" t="s">
        <v>37</v>
      </c>
      <c r="H19" s="110" t="s">
        <v>38</v>
      </c>
      <c r="I19" s="111">
        <v>9</v>
      </c>
      <c r="J19" s="112">
        <v>0.47097930202960686</v>
      </c>
      <c r="K19" s="113">
        <f t="shared" si="1"/>
        <v>0.56675062972292189</v>
      </c>
      <c r="L19" s="119" t="s">
        <v>34</v>
      </c>
      <c r="M19" s="110" t="s">
        <v>35</v>
      </c>
      <c r="N19" s="111">
        <v>7</v>
      </c>
      <c r="O19" s="112">
        <v>0.38621840319656425</v>
      </c>
      <c r="P19" s="115">
        <f t="shared" si="2"/>
        <v>1.0670731707317074</v>
      </c>
    </row>
    <row r="20" spans="1:18" s="8" customFormat="1" ht="19.5" customHeight="1">
      <c r="A20" s="20">
        <v>9</v>
      </c>
      <c r="B20" s="119" t="s">
        <v>37</v>
      </c>
      <c r="C20" s="110" t="s">
        <v>38</v>
      </c>
      <c r="D20" s="111">
        <v>11</v>
      </c>
      <c r="E20" s="112">
        <v>0.29543224154110348</v>
      </c>
      <c r="F20" s="113">
        <f t="shared" si="0"/>
        <v>0.49019607843137253</v>
      </c>
      <c r="G20" s="119" t="s">
        <v>42</v>
      </c>
      <c r="H20" s="110" t="s">
        <v>43</v>
      </c>
      <c r="I20" s="111">
        <v>8</v>
      </c>
      <c r="J20" s="112">
        <v>0.41864826847076164</v>
      </c>
      <c r="K20" s="113">
        <f t="shared" si="1"/>
        <v>0.50377833753148615</v>
      </c>
      <c r="L20" s="119" t="s">
        <v>36</v>
      </c>
      <c r="M20" s="110" t="s">
        <v>62</v>
      </c>
      <c r="N20" s="111">
        <v>4</v>
      </c>
      <c r="O20" s="112">
        <v>0.22069623039803668</v>
      </c>
      <c r="P20" s="115">
        <f t="shared" si="2"/>
        <v>0.6097560975609756</v>
      </c>
      <c r="Q20" s="141"/>
      <c r="R20" s="141"/>
    </row>
    <row r="21" spans="1:18" s="8" customFormat="1" ht="19.5" customHeight="1">
      <c r="A21" s="20">
        <v>10</v>
      </c>
      <c r="B21" s="119" t="s">
        <v>42</v>
      </c>
      <c r="C21" s="110" t="s">
        <v>43</v>
      </c>
      <c r="D21" s="111">
        <v>9</v>
      </c>
      <c r="E21" s="112">
        <v>0.24171728853363014</v>
      </c>
      <c r="F21" s="113">
        <f t="shared" si="0"/>
        <v>0.40106951871657759</v>
      </c>
      <c r="G21" s="119" t="s">
        <v>44</v>
      </c>
      <c r="H21" s="110" t="s">
        <v>45</v>
      </c>
      <c r="I21" s="111">
        <v>6</v>
      </c>
      <c r="J21" s="112">
        <v>0.3139862013530712</v>
      </c>
      <c r="K21" s="113">
        <f t="shared" si="1"/>
        <v>0.37783375314861462</v>
      </c>
      <c r="L21" s="119" t="s">
        <v>63</v>
      </c>
      <c r="M21" s="110" t="s">
        <v>64</v>
      </c>
      <c r="N21" s="111">
        <v>3</v>
      </c>
      <c r="O21" s="112">
        <v>0.16552217279852752</v>
      </c>
      <c r="P21" s="115">
        <f t="shared" si="2"/>
        <v>0.45731707317073167</v>
      </c>
    </row>
    <row r="22" spans="1:18" s="8" customFormat="1" ht="19.5" customHeight="1">
      <c r="A22" s="20"/>
      <c r="B22" s="120"/>
      <c r="C22" s="110" t="s">
        <v>41</v>
      </c>
      <c r="D22" s="111">
        <f>D10-SUM(D12:D21)</f>
        <v>432</v>
      </c>
      <c r="E22" s="112">
        <v>11.602429849614246</v>
      </c>
      <c r="F22" s="113">
        <f t="shared" si="0"/>
        <v>19.251336898395721</v>
      </c>
      <c r="G22" s="117"/>
      <c r="H22" s="110" t="s">
        <v>41</v>
      </c>
      <c r="I22" s="111">
        <f>I10-SUM(I12:I21)</f>
        <v>275</v>
      </c>
      <c r="J22" s="112">
        <v>14.391034228682431</v>
      </c>
      <c r="K22" s="113">
        <f t="shared" si="1"/>
        <v>17.317380352644836</v>
      </c>
      <c r="L22" s="120"/>
      <c r="M22" s="110" t="s">
        <v>41</v>
      </c>
      <c r="N22" s="111">
        <f>N10-SUM(N12:N21)</f>
        <v>153</v>
      </c>
      <c r="O22" s="112">
        <v>8.4416308127249025</v>
      </c>
      <c r="P22" s="115">
        <f t="shared" si="2"/>
        <v>23.323170731707318</v>
      </c>
    </row>
    <row r="23" spans="1:18" s="8" customFormat="1" ht="5.0999999999999996" customHeight="1">
      <c r="A23" s="20"/>
      <c r="B23" s="120"/>
      <c r="C23" s="110"/>
      <c r="D23" s="111"/>
      <c r="E23" s="112"/>
      <c r="F23" s="113"/>
      <c r="G23" s="117"/>
      <c r="H23" s="118"/>
      <c r="I23" s="111"/>
      <c r="J23" s="112"/>
      <c r="K23" s="113"/>
      <c r="L23" s="117"/>
      <c r="M23" s="118"/>
      <c r="N23" s="111"/>
      <c r="O23" s="112"/>
      <c r="P23" s="27"/>
    </row>
    <row r="24" spans="1:18" s="8" customFormat="1" ht="5.0999999999999996" customHeight="1">
      <c r="A24" s="121"/>
      <c r="B24" s="122"/>
      <c r="C24" s="123"/>
      <c r="D24" s="124"/>
      <c r="E24" s="125"/>
      <c r="F24" s="126"/>
      <c r="G24" s="127"/>
      <c r="H24" s="128"/>
      <c r="I24" s="124"/>
      <c r="J24" s="125"/>
      <c r="K24" s="126"/>
      <c r="L24" s="127"/>
      <c r="M24" s="128"/>
      <c r="N24" s="124"/>
      <c r="O24" s="125"/>
      <c r="P24" s="129"/>
    </row>
    <row r="25" spans="1:18" s="8" customFormat="1" ht="19.5" customHeight="1">
      <c r="A25" s="20">
        <v>11</v>
      </c>
      <c r="B25" s="119" t="s">
        <v>36</v>
      </c>
      <c r="C25" s="110" t="s">
        <v>62</v>
      </c>
      <c r="D25" s="111">
        <v>9</v>
      </c>
      <c r="E25" s="112">
        <v>0.24171728853363014</v>
      </c>
      <c r="F25" s="113">
        <f>D25/$D$10*100</f>
        <v>0.40106951871657759</v>
      </c>
      <c r="G25" s="119" t="s">
        <v>34</v>
      </c>
      <c r="H25" s="110" t="s">
        <v>35</v>
      </c>
      <c r="I25" s="111">
        <v>6</v>
      </c>
      <c r="J25" s="112">
        <v>0.3139862013530712</v>
      </c>
      <c r="K25" s="113">
        <f>I25/$I$10*100</f>
        <v>0.37783375314861462</v>
      </c>
      <c r="L25" s="119" t="s">
        <v>39</v>
      </c>
      <c r="M25" s="110" t="s">
        <v>40</v>
      </c>
      <c r="N25" s="111">
        <v>3</v>
      </c>
      <c r="O25" s="112">
        <v>0.16552217279852752</v>
      </c>
      <c r="P25" s="115">
        <f>N25/$N$10*100</f>
        <v>0.45731707317073167</v>
      </c>
      <c r="Q25" s="141"/>
      <c r="R25" s="141"/>
    </row>
    <row r="26" spans="1:18" s="8" customFormat="1" ht="19.5" customHeight="1">
      <c r="A26" s="20">
        <v>12</v>
      </c>
      <c r="B26" s="119" t="s">
        <v>44</v>
      </c>
      <c r="C26" s="110" t="s">
        <v>45</v>
      </c>
      <c r="D26" s="111">
        <v>8</v>
      </c>
      <c r="E26" s="112">
        <v>0.21485981202989346</v>
      </c>
      <c r="F26" s="113">
        <f>D26/$D$10*100</f>
        <v>0.35650623885918004</v>
      </c>
      <c r="G26" s="119" t="s">
        <v>36</v>
      </c>
      <c r="H26" s="110" t="s">
        <v>62</v>
      </c>
      <c r="I26" s="111">
        <v>5</v>
      </c>
      <c r="J26" s="112">
        <v>0.26165516779422604</v>
      </c>
      <c r="K26" s="113">
        <f>I26/$I$10*100</f>
        <v>0.31486146095717887</v>
      </c>
      <c r="L26" s="119" t="s">
        <v>48</v>
      </c>
      <c r="M26" s="110" t="s">
        <v>49</v>
      </c>
      <c r="N26" s="111">
        <v>2</v>
      </c>
      <c r="O26" s="112">
        <v>0.11034811519901834</v>
      </c>
      <c r="P26" s="115">
        <f>N26/$N$10*100</f>
        <v>0.3048780487804878</v>
      </c>
    </row>
    <row r="27" spans="1:18" s="8" customFormat="1" ht="19.5" customHeight="1">
      <c r="A27" s="20">
        <v>13</v>
      </c>
      <c r="B27" s="119" t="s">
        <v>39</v>
      </c>
      <c r="C27" s="110" t="s">
        <v>40</v>
      </c>
      <c r="D27" s="111">
        <v>6</v>
      </c>
      <c r="E27" s="112">
        <v>0.16114485902242007</v>
      </c>
      <c r="F27" s="113">
        <f>D27/$D$10*100</f>
        <v>0.26737967914438499</v>
      </c>
      <c r="G27" s="119" t="s">
        <v>46</v>
      </c>
      <c r="H27" s="110" t="s">
        <v>47</v>
      </c>
      <c r="I27" s="111">
        <v>4</v>
      </c>
      <c r="J27" s="112">
        <v>0.20932413423538082</v>
      </c>
      <c r="K27" s="113">
        <f>I27/$I$10*100</f>
        <v>0.25188916876574308</v>
      </c>
      <c r="L27" s="119" t="s">
        <v>44</v>
      </c>
      <c r="M27" s="110" t="s">
        <v>45</v>
      </c>
      <c r="N27" s="111">
        <v>2</v>
      </c>
      <c r="O27" s="112">
        <v>0.11034811519901834</v>
      </c>
      <c r="P27" s="115">
        <f>N27/$N$10*100</f>
        <v>0.3048780487804878</v>
      </c>
      <c r="Q27" s="141"/>
      <c r="R27" s="141"/>
    </row>
    <row r="28" spans="1:18" s="8" customFormat="1" ht="19.5" customHeight="1">
      <c r="A28" s="20">
        <v>14</v>
      </c>
      <c r="B28" s="119" t="s">
        <v>46</v>
      </c>
      <c r="C28" s="110" t="s">
        <v>47</v>
      </c>
      <c r="D28" s="111">
        <v>6</v>
      </c>
      <c r="E28" s="112">
        <v>0.16114485902242007</v>
      </c>
      <c r="F28" s="113">
        <f>D28/$D$10*100</f>
        <v>0.26737967914438499</v>
      </c>
      <c r="G28" s="119" t="s">
        <v>39</v>
      </c>
      <c r="H28" s="110" t="s">
        <v>40</v>
      </c>
      <c r="I28" s="111">
        <v>3</v>
      </c>
      <c r="J28" s="112">
        <v>0.1569931006765356</v>
      </c>
      <c r="K28" s="113">
        <f>I28/$I$10*100</f>
        <v>0.18891687657430731</v>
      </c>
      <c r="L28" s="119" t="s">
        <v>46</v>
      </c>
      <c r="M28" s="110" t="s">
        <v>47</v>
      </c>
      <c r="N28" s="111">
        <v>2</v>
      </c>
      <c r="O28" s="112">
        <v>0.11034811519901834</v>
      </c>
      <c r="P28" s="115">
        <f>N28/$N$10*100</f>
        <v>0.3048780487804878</v>
      </c>
    </row>
    <row r="29" spans="1:18" s="68" customFormat="1" ht="19.5" customHeight="1">
      <c r="A29" s="130">
        <v>15</v>
      </c>
      <c r="B29" s="131" t="s">
        <v>63</v>
      </c>
      <c r="C29" s="132" t="s">
        <v>64</v>
      </c>
      <c r="D29" s="66">
        <v>5</v>
      </c>
      <c r="E29" s="133">
        <v>0.13428738251868341</v>
      </c>
      <c r="F29" s="134">
        <f>D29/$D$10*100</f>
        <v>0.22281639928698754</v>
      </c>
      <c r="G29" s="131" t="s">
        <v>63</v>
      </c>
      <c r="H29" s="132" t="s">
        <v>64</v>
      </c>
      <c r="I29" s="66">
        <v>2</v>
      </c>
      <c r="J29" s="133">
        <v>0.10466206711769041</v>
      </c>
      <c r="K29" s="134">
        <f>I29/$I$10*100</f>
        <v>0.12594458438287154</v>
      </c>
      <c r="L29" s="131" t="s">
        <v>37</v>
      </c>
      <c r="M29" s="132" t="s">
        <v>38</v>
      </c>
      <c r="N29" s="66">
        <v>2</v>
      </c>
      <c r="O29" s="133">
        <v>0.11034811519901834</v>
      </c>
      <c r="P29" s="133">
        <f>N29/$N$10*100</f>
        <v>0.3048780487804878</v>
      </c>
    </row>
    <row r="30" spans="1:18" s="68" customFormat="1" ht="2.25" customHeight="1">
      <c r="A30" s="135"/>
      <c r="B30" s="119"/>
      <c r="C30" s="150"/>
      <c r="D30" s="111"/>
      <c r="E30" s="112"/>
      <c r="F30" s="112"/>
      <c r="G30" s="117"/>
      <c r="H30" s="151"/>
      <c r="I30" s="111"/>
      <c r="J30" s="112"/>
      <c r="K30" s="112"/>
      <c r="L30" s="117"/>
      <c r="M30" s="151"/>
      <c r="N30" s="111"/>
      <c r="O30" s="112"/>
      <c r="P30" s="112"/>
    </row>
    <row r="31" spans="1:18" s="73" customFormat="1">
      <c r="A31" s="19" t="s">
        <v>66</v>
      </c>
      <c r="B31" s="71"/>
      <c r="I31" s="19"/>
      <c r="J31" s="19"/>
      <c r="K31" s="19"/>
      <c r="L31" s="145"/>
      <c r="M31" s="145"/>
      <c r="N31" s="19"/>
      <c r="O31" s="19"/>
      <c r="P31" s="19"/>
    </row>
    <row r="32" spans="1:18" s="73" customFormat="1">
      <c r="A32" s="19" t="s">
        <v>67</v>
      </c>
      <c r="B32" s="71"/>
      <c r="I32" s="19"/>
      <c r="J32" s="19"/>
      <c r="K32" s="19"/>
      <c r="N32" s="19"/>
      <c r="O32" s="19"/>
      <c r="P32" s="19"/>
    </row>
    <row r="33" spans="1:16" s="77" customFormat="1" ht="15.6">
      <c r="A33" s="137" t="s">
        <v>18</v>
      </c>
      <c r="B33" s="76"/>
      <c r="C33" s="73"/>
      <c r="H33" s="73"/>
      <c r="I33" s="137"/>
      <c r="J33" s="137"/>
      <c r="K33" s="137"/>
      <c r="M33" s="73"/>
      <c r="N33" s="137"/>
      <c r="O33" s="137"/>
      <c r="P33" s="137"/>
    </row>
    <row r="34" spans="1:16" s="141" customFormat="1">
      <c r="C34" s="145"/>
      <c r="H34" s="145"/>
      <c r="M34" s="145"/>
    </row>
    <row r="35" spans="1:16" s="141" customFormat="1">
      <c r="C35" s="145"/>
      <c r="H35" s="145"/>
      <c r="M35" s="145"/>
    </row>
    <row r="36" spans="1:16" s="141" customFormat="1">
      <c r="C36" s="145"/>
      <c r="H36" s="145"/>
      <c r="M36" s="145"/>
    </row>
    <row r="37" spans="1:16" s="141" customFormat="1">
      <c r="C37" s="145"/>
      <c r="H37" s="145"/>
      <c r="M37" s="145"/>
    </row>
    <row r="38" spans="1:16" s="141" customFormat="1">
      <c r="C38" s="145"/>
      <c r="H38" s="145"/>
      <c r="M38" s="145"/>
    </row>
    <row r="39" spans="1:16" s="141" customFormat="1">
      <c r="C39" s="145"/>
      <c r="H39" s="145"/>
      <c r="M39" s="145"/>
    </row>
    <row r="40" spans="1:16" s="141" customFormat="1">
      <c r="C40" s="145"/>
      <c r="H40" s="145"/>
      <c r="M40" s="145"/>
    </row>
    <row r="41" spans="1:16" s="141" customFormat="1">
      <c r="C41" s="145"/>
      <c r="H41" s="145"/>
      <c r="M41" s="145"/>
    </row>
    <row r="42" spans="1:16" s="141" customFormat="1">
      <c r="C42" s="145"/>
      <c r="H42" s="145"/>
      <c r="M42" s="145"/>
    </row>
    <row r="43" spans="1:16" s="141" customFormat="1">
      <c r="C43" s="145"/>
      <c r="H43" s="145"/>
      <c r="M43" s="145"/>
    </row>
    <row r="44" spans="1:16" s="141" customFormat="1">
      <c r="C44" s="145"/>
      <c r="H44" s="145"/>
      <c r="M44" s="145"/>
    </row>
    <row r="45" spans="1:16" s="141" customFormat="1">
      <c r="C45" s="145"/>
      <c r="H45" s="145"/>
      <c r="M45" s="145"/>
    </row>
    <row r="46" spans="1:16" s="141" customFormat="1">
      <c r="C46" s="145"/>
      <c r="H46" s="145"/>
      <c r="M46" s="145"/>
    </row>
    <row r="47" spans="1:16" s="141" customFormat="1">
      <c r="C47" s="145"/>
      <c r="H47" s="145"/>
      <c r="M47" s="145"/>
    </row>
    <row r="48" spans="1:16" s="141" customFormat="1">
      <c r="C48" s="145"/>
      <c r="H48" s="145"/>
      <c r="M48" s="145"/>
    </row>
    <row r="49" spans="3:13" s="141" customFormat="1">
      <c r="C49" s="145"/>
      <c r="H49" s="145"/>
      <c r="M49" s="145"/>
    </row>
    <row r="50" spans="3:13" s="141" customFormat="1">
      <c r="C50" s="145"/>
      <c r="H50" s="145"/>
      <c r="M50" s="145"/>
    </row>
    <row r="51" spans="3:13" s="141" customFormat="1">
      <c r="C51" s="145"/>
      <c r="H51" s="145"/>
      <c r="M51" s="145"/>
    </row>
    <row r="52" spans="3:13" s="141" customFormat="1">
      <c r="C52" s="145"/>
      <c r="H52" s="145"/>
      <c r="M52" s="145"/>
    </row>
    <row r="53" spans="3:13" s="141" customFormat="1">
      <c r="C53" s="145"/>
      <c r="H53" s="145"/>
      <c r="M53" s="145"/>
    </row>
    <row r="54" spans="3:13" s="141" customFormat="1">
      <c r="C54" s="145"/>
      <c r="H54" s="145"/>
      <c r="M54" s="145"/>
    </row>
    <row r="55" spans="3:13" s="141" customFormat="1">
      <c r="C55" s="145"/>
      <c r="H55" s="145"/>
      <c r="M55" s="145"/>
    </row>
    <row r="56" spans="3:13" s="141" customFormat="1">
      <c r="C56" s="145"/>
      <c r="H56" s="145"/>
      <c r="M56" s="145"/>
    </row>
    <row r="57" spans="3:13" s="141" customFormat="1">
      <c r="C57" s="145"/>
      <c r="H57" s="145"/>
      <c r="M57" s="145"/>
    </row>
    <row r="58" spans="3:13" s="141" customFormat="1">
      <c r="C58" s="145"/>
      <c r="H58" s="145"/>
      <c r="M58" s="145"/>
    </row>
    <row r="59" spans="3:13" s="141" customFormat="1">
      <c r="C59" s="145"/>
      <c r="H59" s="145"/>
      <c r="M59" s="145"/>
    </row>
    <row r="60" spans="3:13" s="141" customFormat="1">
      <c r="C60" s="145"/>
      <c r="H60" s="145"/>
      <c r="M60" s="145"/>
    </row>
    <row r="61" spans="3:13" s="141" customFormat="1">
      <c r="C61" s="145"/>
      <c r="H61" s="145"/>
      <c r="M61" s="145"/>
    </row>
    <row r="62" spans="3:13" s="141" customFormat="1">
      <c r="C62" s="145"/>
      <c r="H62" s="145"/>
      <c r="M62" s="145"/>
    </row>
    <row r="63" spans="3:13" s="141" customFormat="1">
      <c r="C63" s="145"/>
      <c r="H63" s="145"/>
      <c r="M63" s="145"/>
    </row>
    <row r="64" spans="3:13" s="141" customFormat="1">
      <c r="C64" s="145"/>
      <c r="H64" s="145"/>
      <c r="M64" s="145"/>
    </row>
    <row r="65" spans="3:13" s="141" customFormat="1">
      <c r="C65" s="145"/>
      <c r="H65" s="145"/>
      <c r="M65" s="145"/>
    </row>
    <row r="66" spans="3:13" s="141" customFormat="1">
      <c r="C66" s="145"/>
      <c r="H66" s="145"/>
      <c r="M66" s="145"/>
    </row>
    <row r="67" spans="3:13" s="141" customFormat="1">
      <c r="C67" s="145"/>
      <c r="H67" s="145"/>
      <c r="M67" s="145"/>
    </row>
    <row r="68" spans="3:13" s="141" customFormat="1">
      <c r="C68" s="145"/>
      <c r="H68" s="145"/>
      <c r="M68" s="145"/>
    </row>
    <row r="69" spans="3:13" s="141" customFormat="1">
      <c r="C69" s="145"/>
      <c r="H69" s="145"/>
      <c r="M69" s="145"/>
    </row>
    <row r="70" spans="3:13" s="141" customFormat="1">
      <c r="C70" s="145"/>
      <c r="H70" s="145"/>
      <c r="M70" s="145"/>
    </row>
    <row r="71" spans="3:13" s="141" customFormat="1">
      <c r="C71" s="145"/>
      <c r="H71" s="145"/>
      <c r="M71" s="145"/>
    </row>
    <row r="72" spans="3:13" s="141" customFormat="1">
      <c r="C72" s="145"/>
      <c r="H72" s="145"/>
      <c r="M72" s="145"/>
    </row>
    <row r="73" spans="3:13" s="141" customFormat="1">
      <c r="C73" s="145"/>
      <c r="H73" s="145"/>
      <c r="M73" s="145"/>
    </row>
    <row r="74" spans="3:13" s="141" customFormat="1">
      <c r="C74" s="145"/>
      <c r="H74" s="145"/>
      <c r="M74" s="145"/>
    </row>
    <row r="75" spans="3:13" s="141" customFormat="1">
      <c r="C75" s="145"/>
      <c r="H75" s="145"/>
      <c r="M75" s="145"/>
    </row>
    <row r="76" spans="3:13" s="141" customFormat="1">
      <c r="C76" s="145"/>
      <c r="H76" s="145"/>
      <c r="M76" s="145"/>
    </row>
    <row r="77" spans="3:13" s="141" customFormat="1">
      <c r="C77" s="145"/>
      <c r="H77" s="145"/>
      <c r="M77" s="145"/>
    </row>
    <row r="78" spans="3:13" s="141" customFormat="1">
      <c r="C78" s="145"/>
      <c r="H78" s="145"/>
      <c r="M78" s="145"/>
    </row>
    <row r="79" spans="3:13" s="141" customFormat="1">
      <c r="C79" s="145"/>
      <c r="H79" s="145"/>
      <c r="M79" s="145"/>
    </row>
    <row r="80" spans="3:13" s="141" customFormat="1">
      <c r="C80" s="145"/>
      <c r="H80" s="145"/>
      <c r="M80" s="145"/>
    </row>
    <row r="81" spans="3:13" s="141" customFormat="1">
      <c r="C81" s="145"/>
      <c r="H81" s="145"/>
      <c r="M81" s="145"/>
    </row>
    <row r="82" spans="3:13" s="141" customFormat="1">
      <c r="C82" s="145"/>
      <c r="H82" s="145"/>
      <c r="M82" s="145"/>
    </row>
    <row r="83" spans="3:13" s="141" customFormat="1">
      <c r="C83" s="145"/>
      <c r="H83" s="145"/>
      <c r="M83" s="145"/>
    </row>
    <row r="84" spans="3:13" s="141" customFormat="1">
      <c r="C84" s="145"/>
      <c r="H84" s="145"/>
      <c r="M84" s="145"/>
    </row>
    <row r="85" spans="3:13" s="141" customFormat="1">
      <c r="C85" s="145"/>
      <c r="H85" s="145"/>
      <c r="M85" s="145"/>
    </row>
    <row r="86" spans="3:13" s="141" customFormat="1">
      <c r="C86" s="145"/>
      <c r="H86" s="145"/>
      <c r="M86" s="145"/>
    </row>
    <row r="87" spans="3:13" s="141" customFormat="1">
      <c r="C87" s="145"/>
      <c r="H87" s="145"/>
      <c r="M87" s="145"/>
    </row>
  </sheetData>
  <mergeCells count="1">
    <mergeCell ref="A1:P1"/>
  </mergeCells>
  <phoneticPr fontId="19" type="noConversion"/>
  <printOptions horizontalCentered="1"/>
  <pageMargins left="0.27559055118110237" right="0.27559055118110237" top="0.70866141732283472" bottom="0.59055118110236227" header="0.51181102362204722" footer="0.47244094488188981"/>
  <pageSetup paperSize="9" scale="90" orientation="landscape" horizontalDpi="4294967292"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
  <sheetViews>
    <sheetView showGridLines="0" zoomScale="80" workbookViewId="0">
      <selection sqref="A1:IV65536"/>
    </sheetView>
  </sheetViews>
  <sheetFormatPr defaultColWidth="9" defaultRowHeight="16.2"/>
  <cols>
    <col min="1" max="1" width="2.69921875" style="76" customWidth="1"/>
    <col min="2" max="2" width="7.8984375" style="8" customWidth="1"/>
    <col min="3" max="3" width="18.8984375" style="73" customWidth="1"/>
    <col min="4" max="4" width="6.09765625" style="76" bestFit="1" customWidth="1"/>
    <col min="5" max="5" width="6.09765625" style="76" customWidth="1"/>
    <col min="6" max="6" width="7.5" style="76" bestFit="1" customWidth="1"/>
    <col min="7" max="7" width="7.8984375" style="76" customWidth="1"/>
    <col min="8" max="8" width="18.8984375" style="71" customWidth="1"/>
    <col min="9" max="9" width="6.09765625" style="76" bestFit="1" customWidth="1"/>
    <col min="10" max="10" width="7.8984375" style="76" customWidth="1"/>
    <col min="11" max="11" width="7.5" style="76" bestFit="1" customWidth="1"/>
    <col min="12" max="12" width="7.8984375" style="76" customWidth="1"/>
    <col min="13" max="13" width="18.8984375" style="71" customWidth="1"/>
    <col min="14" max="14" width="4.09765625" style="76" customWidth="1"/>
    <col min="15" max="15" width="7.8984375" style="76" customWidth="1"/>
    <col min="16" max="16" width="7.5" style="76" bestFit="1" customWidth="1"/>
    <col min="17" max="16384" width="9" style="76"/>
  </cols>
  <sheetData>
    <row r="1" spans="1:19" s="71" customFormat="1" ht="24.6">
      <c r="A1" s="474" t="s">
        <v>391</v>
      </c>
      <c r="B1" s="474"/>
      <c r="C1" s="474"/>
      <c r="D1" s="474"/>
      <c r="E1" s="474"/>
      <c r="F1" s="474"/>
      <c r="G1" s="474"/>
      <c r="H1" s="474"/>
      <c r="I1" s="474"/>
      <c r="J1" s="474"/>
      <c r="K1" s="474"/>
      <c r="L1" s="474"/>
      <c r="M1" s="474"/>
      <c r="N1" s="474"/>
      <c r="O1" s="474"/>
      <c r="P1" s="474"/>
    </row>
    <row r="2" spans="1:19" s="71" customFormat="1" ht="10.5" customHeight="1">
      <c r="A2" s="139"/>
      <c r="B2" s="146"/>
      <c r="C2" s="147"/>
      <c r="D2" s="147"/>
      <c r="E2" s="147"/>
      <c r="F2" s="146"/>
      <c r="G2" s="146"/>
      <c r="H2" s="146"/>
      <c r="I2" s="146"/>
      <c r="J2" s="146"/>
      <c r="K2" s="146"/>
      <c r="L2" s="146"/>
      <c r="M2" s="146"/>
      <c r="N2" s="146"/>
      <c r="O2" s="146"/>
      <c r="P2" s="146"/>
    </row>
    <row r="3" spans="1:19" s="71" customFormat="1">
      <c r="A3" s="146" t="s">
        <v>68</v>
      </c>
      <c r="B3" s="148"/>
      <c r="C3" s="148"/>
      <c r="D3" s="146"/>
      <c r="E3" s="146"/>
      <c r="F3" s="146"/>
      <c r="G3" s="146"/>
      <c r="H3" s="147"/>
      <c r="I3" s="146"/>
      <c r="J3" s="146"/>
      <c r="K3" s="146"/>
      <c r="L3" s="146"/>
      <c r="M3" s="146"/>
      <c r="N3" s="146"/>
      <c r="O3" s="146"/>
      <c r="P3" s="148"/>
    </row>
    <row r="4" spans="1:19" ht="10.5" customHeight="1"/>
    <row r="5" spans="1:19" s="71" customFormat="1">
      <c r="A5" s="10" t="s">
        <v>0</v>
      </c>
      <c r="B5" s="78"/>
      <c r="C5" s="79" t="s">
        <v>1</v>
      </c>
      <c r="D5" s="78"/>
      <c r="E5" s="80"/>
      <c r="F5" s="81"/>
      <c r="G5" s="82"/>
      <c r="H5" s="79" t="s">
        <v>2</v>
      </c>
      <c r="I5" s="82"/>
      <c r="J5" s="83"/>
      <c r="K5" s="84"/>
      <c r="L5" s="85"/>
      <c r="M5" s="79" t="s">
        <v>3</v>
      </c>
      <c r="N5" s="82"/>
      <c r="O5" s="83"/>
      <c r="P5" s="86"/>
    </row>
    <row r="6" spans="1:19" s="71" customFormat="1">
      <c r="A6" s="87"/>
      <c r="B6" s="88" t="s">
        <v>4</v>
      </c>
      <c r="C6" s="89"/>
      <c r="D6" s="10" t="s">
        <v>5</v>
      </c>
      <c r="E6" s="90" t="s">
        <v>6</v>
      </c>
      <c r="F6" s="10" t="s">
        <v>5</v>
      </c>
      <c r="G6" s="88" t="s">
        <v>4</v>
      </c>
      <c r="H6" s="89"/>
      <c r="I6" s="10" t="s">
        <v>5</v>
      </c>
      <c r="J6" s="10" t="s">
        <v>6</v>
      </c>
      <c r="K6" s="10" t="s">
        <v>5</v>
      </c>
      <c r="L6" s="88" t="s">
        <v>4</v>
      </c>
      <c r="M6" s="91"/>
      <c r="N6" s="10" t="s">
        <v>5</v>
      </c>
      <c r="O6" s="10" t="s">
        <v>6</v>
      </c>
      <c r="P6" s="18" t="s">
        <v>5</v>
      </c>
    </row>
    <row r="7" spans="1:19" s="71" customFormat="1">
      <c r="A7" s="87"/>
      <c r="B7" s="92" t="s">
        <v>7</v>
      </c>
      <c r="C7" s="93" t="s">
        <v>8</v>
      </c>
      <c r="D7" s="94"/>
      <c r="E7" s="95" t="s">
        <v>9</v>
      </c>
      <c r="F7" s="94" t="s">
        <v>10</v>
      </c>
      <c r="G7" s="92" t="s">
        <v>7</v>
      </c>
      <c r="H7" s="93" t="s">
        <v>8</v>
      </c>
      <c r="I7" s="94"/>
      <c r="J7" s="94" t="s">
        <v>11</v>
      </c>
      <c r="K7" s="94" t="s">
        <v>10</v>
      </c>
      <c r="L7" s="92" t="s">
        <v>7</v>
      </c>
      <c r="M7" s="96" t="s">
        <v>8</v>
      </c>
      <c r="N7" s="94"/>
      <c r="O7" s="94" t="s">
        <v>12</v>
      </c>
      <c r="P7" s="97" t="s">
        <v>10</v>
      </c>
    </row>
    <row r="8" spans="1:19" s="71" customFormat="1">
      <c r="A8" s="98" t="s">
        <v>13</v>
      </c>
      <c r="B8" s="99" t="s">
        <v>14</v>
      </c>
      <c r="C8" s="100"/>
      <c r="D8" s="98" t="s">
        <v>15</v>
      </c>
      <c r="E8" s="101" t="s">
        <v>16</v>
      </c>
      <c r="F8" s="98" t="s">
        <v>17</v>
      </c>
      <c r="G8" s="99" t="s">
        <v>14</v>
      </c>
      <c r="H8" s="100"/>
      <c r="I8" s="98" t="s">
        <v>15</v>
      </c>
      <c r="J8" s="98" t="s">
        <v>16</v>
      </c>
      <c r="K8" s="98" t="s">
        <v>17</v>
      </c>
      <c r="L8" s="99" t="s">
        <v>14</v>
      </c>
      <c r="M8" s="102"/>
      <c r="N8" s="98" t="s">
        <v>15</v>
      </c>
      <c r="O8" s="98" t="s">
        <v>16</v>
      </c>
      <c r="P8" s="103" t="s">
        <v>17</v>
      </c>
    </row>
    <row r="9" spans="1:19" ht="3.9" customHeight="1">
      <c r="A9" s="104"/>
      <c r="B9" s="105"/>
      <c r="C9" s="110"/>
      <c r="D9" s="107"/>
      <c r="E9" s="107"/>
      <c r="F9" s="104"/>
      <c r="G9" s="108"/>
      <c r="H9" s="149"/>
      <c r="I9" s="107"/>
      <c r="J9" s="107"/>
      <c r="K9" s="104"/>
      <c r="L9" s="108"/>
      <c r="M9" s="149"/>
      <c r="N9" s="107"/>
      <c r="O9" s="107"/>
      <c r="P9" s="27"/>
    </row>
    <row r="10" spans="1:19" s="1" customFormat="1" ht="19.5" customHeight="1">
      <c r="A10" s="20" t="s">
        <v>18</v>
      </c>
      <c r="B10" s="152" t="s">
        <v>18</v>
      </c>
      <c r="C10" s="110" t="s">
        <v>19</v>
      </c>
      <c r="D10" s="111">
        <v>2507</v>
      </c>
      <c r="E10" s="112">
        <v>65.64657424124789</v>
      </c>
      <c r="F10" s="113">
        <f>D10/$D$10*100</f>
        <v>100</v>
      </c>
      <c r="G10" s="114"/>
      <c r="H10" s="110" t="s">
        <v>19</v>
      </c>
      <c r="I10" s="111">
        <v>1760</v>
      </c>
      <c r="J10" s="112">
        <v>89.847901796243335</v>
      </c>
      <c r="K10" s="113">
        <f>I10/$I$10*100</f>
        <v>100</v>
      </c>
      <c r="L10" s="105" t="s">
        <v>18</v>
      </c>
      <c r="M10" s="110" t="s">
        <v>19</v>
      </c>
      <c r="N10" s="111">
        <v>747</v>
      </c>
      <c r="O10" s="112">
        <v>40.159822114030241</v>
      </c>
      <c r="P10" s="115">
        <f>N10/$N$10*100</f>
        <v>100</v>
      </c>
    </row>
    <row r="11" spans="1:19" ht="6" customHeight="1">
      <c r="A11" s="20"/>
      <c r="B11" s="116"/>
      <c r="C11" s="110"/>
      <c r="D11" s="111"/>
      <c r="E11" s="112"/>
      <c r="F11" s="113"/>
      <c r="G11" s="117"/>
      <c r="H11" s="118"/>
      <c r="I11" s="111"/>
      <c r="J11" s="112"/>
      <c r="K11" s="113"/>
      <c r="L11" s="116"/>
      <c r="M11" s="110"/>
      <c r="N11" s="111"/>
      <c r="O11" s="112"/>
      <c r="P11" s="27"/>
    </row>
    <row r="12" spans="1:19" s="8" customFormat="1" ht="19.5" customHeight="1">
      <c r="A12" s="20">
        <v>1</v>
      </c>
      <c r="B12" s="119" t="s">
        <v>20</v>
      </c>
      <c r="C12" s="110" t="s">
        <v>21</v>
      </c>
      <c r="D12" s="111">
        <v>1414</v>
      </c>
      <c r="E12" s="112">
        <v>37.02602950822677</v>
      </c>
      <c r="F12" s="113">
        <f t="shared" ref="F12:F22" si="0">D12/$D$10*100</f>
        <v>56.402074192261665</v>
      </c>
      <c r="G12" s="119" t="s">
        <v>20</v>
      </c>
      <c r="H12" s="110" t="s">
        <v>21</v>
      </c>
      <c r="I12" s="111">
        <v>1108</v>
      </c>
      <c r="J12" s="112">
        <v>56.563338176271373</v>
      </c>
      <c r="K12" s="113">
        <f t="shared" ref="K12:K22" si="1">I12/$I$10*100</f>
        <v>62.954545454545453</v>
      </c>
      <c r="L12" s="119" t="s">
        <v>20</v>
      </c>
      <c r="M12" s="110" t="s">
        <v>21</v>
      </c>
      <c r="N12" s="111">
        <v>306</v>
      </c>
      <c r="O12" s="112">
        <v>16.45101146839793</v>
      </c>
      <c r="P12" s="115">
        <f t="shared" ref="P12:P22" si="2">N12/$N$10*100</f>
        <v>40.963855421686745</v>
      </c>
    </row>
    <row r="13" spans="1:19" s="8" customFormat="1" ht="19.5" customHeight="1">
      <c r="A13" s="20">
        <v>2</v>
      </c>
      <c r="B13" s="119" t="s">
        <v>22</v>
      </c>
      <c r="C13" s="110" t="s">
        <v>23</v>
      </c>
      <c r="D13" s="111">
        <v>247</v>
      </c>
      <c r="E13" s="112">
        <v>6.4677717740679013</v>
      </c>
      <c r="F13" s="113">
        <f t="shared" si="0"/>
        <v>9.852413242919825</v>
      </c>
      <c r="G13" s="119" t="s">
        <v>22</v>
      </c>
      <c r="H13" s="110" t="s">
        <v>23</v>
      </c>
      <c r="I13" s="111">
        <v>143</v>
      </c>
      <c r="J13" s="112">
        <v>7.3001420209447714</v>
      </c>
      <c r="K13" s="113">
        <f t="shared" si="1"/>
        <v>8.125</v>
      </c>
      <c r="L13" s="119" t="s">
        <v>22</v>
      </c>
      <c r="M13" s="110" t="s">
        <v>23</v>
      </c>
      <c r="N13" s="111">
        <v>104</v>
      </c>
      <c r="O13" s="112">
        <v>5.5911934402398193</v>
      </c>
      <c r="P13" s="115">
        <f t="shared" si="2"/>
        <v>13.922356091030791</v>
      </c>
    </row>
    <row r="14" spans="1:19" s="8" customFormat="1" ht="19.5" customHeight="1">
      <c r="A14" s="20">
        <v>3</v>
      </c>
      <c r="B14" s="120" t="s">
        <v>24</v>
      </c>
      <c r="C14" s="110" t="s">
        <v>25</v>
      </c>
      <c r="D14" s="111">
        <v>180</v>
      </c>
      <c r="E14" s="112">
        <v>4.71335594871345</v>
      </c>
      <c r="F14" s="113">
        <f t="shared" si="0"/>
        <v>7.1798962903869166</v>
      </c>
      <c r="G14" s="120" t="s">
        <v>24</v>
      </c>
      <c r="H14" s="110" t="s">
        <v>25</v>
      </c>
      <c r="I14" s="111">
        <v>112</v>
      </c>
      <c r="J14" s="112">
        <v>5.7175937506700301</v>
      </c>
      <c r="K14" s="113">
        <f t="shared" si="1"/>
        <v>6.3636363636363633</v>
      </c>
      <c r="L14" s="120" t="s">
        <v>24</v>
      </c>
      <c r="M14" s="110" t="s">
        <v>25</v>
      </c>
      <c r="N14" s="111">
        <v>68</v>
      </c>
      <c r="O14" s="112">
        <v>3.655780326310651</v>
      </c>
      <c r="P14" s="115">
        <f t="shared" si="2"/>
        <v>9.1030789825970544</v>
      </c>
    </row>
    <row r="15" spans="1:19" s="8" customFormat="1" ht="19.5" customHeight="1">
      <c r="A15" s="20">
        <v>4</v>
      </c>
      <c r="B15" s="119" t="s">
        <v>26</v>
      </c>
      <c r="C15" s="110" t="s">
        <v>27</v>
      </c>
      <c r="D15" s="111">
        <v>54</v>
      </c>
      <c r="E15" s="112">
        <v>1.4140067846140352</v>
      </c>
      <c r="F15" s="113">
        <f t="shared" si="0"/>
        <v>2.1539688871160747</v>
      </c>
      <c r="G15" s="119" t="s">
        <v>26</v>
      </c>
      <c r="H15" s="110" t="s">
        <v>27</v>
      </c>
      <c r="I15" s="111">
        <v>32</v>
      </c>
      <c r="J15" s="112">
        <v>1.6335982144771515</v>
      </c>
      <c r="K15" s="113">
        <f t="shared" si="1"/>
        <v>1.8181818181818181</v>
      </c>
      <c r="L15" s="119" t="s">
        <v>26</v>
      </c>
      <c r="M15" s="110" t="s">
        <v>27</v>
      </c>
      <c r="N15" s="111">
        <v>22</v>
      </c>
      <c r="O15" s="112">
        <v>1.1827524585122695</v>
      </c>
      <c r="P15" s="115">
        <f t="shared" si="2"/>
        <v>2.9451137884872822</v>
      </c>
      <c r="R15" s="141"/>
      <c r="S15" s="141"/>
    </row>
    <row r="16" spans="1:19" s="8" customFormat="1" ht="19.5" customHeight="1">
      <c r="A16" s="20">
        <v>5</v>
      </c>
      <c r="B16" s="120" t="s">
        <v>28</v>
      </c>
      <c r="C16" s="110" t="s">
        <v>29</v>
      </c>
      <c r="D16" s="111">
        <v>48</v>
      </c>
      <c r="E16" s="112">
        <v>1.2568949196569201</v>
      </c>
      <c r="F16" s="113">
        <f t="shared" si="0"/>
        <v>1.9146390107698443</v>
      </c>
      <c r="G16" s="120" t="s">
        <v>28</v>
      </c>
      <c r="H16" s="110" t="s">
        <v>29</v>
      </c>
      <c r="I16" s="111">
        <v>32</v>
      </c>
      <c r="J16" s="112">
        <v>1.6335982144771515</v>
      </c>
      <c r="K16" s="113">
        <f t="shared" si="1"/>
        <v>1.8181818181818181</v>
      </c>
      <c r="L16" s="119" t="s">
        <v>28</v>
      </c>
      <c r="M16" s="110" t="s">
        <v>29</v>
      </c>
      <c r="N16" s="111">
        <v>16</v>
      </c>
      <c r="O16" s="112">
        <v>0.8601836061907413</v>
      </c>
      <c r="P16" s="115">
        <f t="shared" si="2"/>
        <v>2.14190093708166</v>
      </c>
    </row>
    <row r="17" spans="1:18" s="8" customFormat="1" ht="19.5" customHeight="1">
      <c r="A17" s="20">
        <v>6</v>
      </c>
      <c r="B17" s="119" t="s">
        <v>30</v>
      </c>
      <c r="C17" s="110" t="s">
        <v>31</v>
      </c>
      <c r="D17" s="111">
        <v>29</v>
      </c>
      <c r="E17" s="112">
        <v>0.75937401395938919</v>
      </c>
      <c r="F17" s="113">
        <f t="shared" si="0"/>
        <v>1.1567610690067811</v>
      </c>
      <c r="G17" s="119" t="s">
        <v>32</v>
      </c>
      <c r="H17" s="110" t="s">
        <v>33</v>
      </c>
      <c r="I17" s="111">
        <v>18</v>
      </c>
      <c r="J17" s="112">
        <v>0.91889899564339772</v>
      </c>
      <c r="K17" s="113">
        <f t="shared" si="1"/>
        <v>1.0227272727272727</v>
      </c>
      <c r="L17" s="119" t="s">
        <v>30</v>
      </c>
      <c r="M17" s="110" t="s">
        <v>31</v>
      </c>
      <c r="N17" s="111">
        <v>12</v>
      </c>
      <c r="O17" s="112">
        <v>0.64513770464305609</v>
      </c>
      <c r="P17" s="115">
        <f t="shared" si="2"/>
        <v>1.6064257028112447</v>
      </c>
    </row>
    <row r="18" spans="1:18" s="8" customFormat="1" ht="19.5" customHeight="1">
      <c r="A18" s="20">
        <v>7</v>
      </c>
      <c r="B18" s="119" t="s">
        <v>32</v>
      </c>
      <c r="C18" s="110" t="s">
        <v>33</v>
      </c>
      <c r="D18" s="111">
        <v>26</v>
      </c>
      <c r="E18" s="112">
        <v>0.68081808148083167</v>
      </c>
      <c r="F18" s="113">
        <f t="shared" si="0"/>
        <v>1.0370961308336657</v>
      </c>
      <c r="G18" s="119" t="s">
        <v>30</v>
      </c>
      <c r="H18" s="110" t="s">
        <v>31</v>
      </c>
      <c r="I18" s="111">
        <v>17</v>
      </c>
      <c r="J18" s="112">
        <v>0.86784905144098679</v>
      </c>
      <c r="K18" s="113">
        <f t="shared" si="1"/>
        <v>0.96590909090909083</v>
      </c>
      <c r="L18" s="120" t="s">
        <v>44</v>
      </c>
      <c r="M18" s="110" t="s">
        <v>45</v>
      </c>
      <c r="N18" s="111">
        <v>8</v>
      </c>
      <c r="O18" s="112">
        <v>0.43009180309537065</v>
      </c>
      <c r="P18" s="115">
        <f t="shared" si="2"/>
        <v>1.07095046854083</v>
      </c>
    </row>
    <row r="19" spans="1:18" s="8" customFormat="1" ht="19.5" customHeight="1">
      <c r="A19" s="20">
        <v>8</v>
      </c>
      <c r="B19" s="119" t="s">
        <v>37</v>
      </c>
      <c r="C19" s="110" t="s">
        <v>38</v>
      </c>
      <c r="D19" s="111">
        <v>20</v>
      </c>
      <c r="E19" s="112">
        <v>0.52370621652371663</v>
      </c>
      <c r="F19" s="113">
        <f t="shared" si="0"/>
        <v>0.79776625448743521</v>
      </c>
      <c r="G19" s="119" t="s">
        <v>37</v>
      </c>
      <c r="H19" s="110" t="s">
        <v>38</v>
      </c>
      <c r="I19" s="111">
        <v>14</v>
      </c>
      <c r="J19" s="112">
        <v>0.71469921883375376</v>
      </c>
      <c r="K19" s="113">
        <f t="shared" si="1"/>
        <v>0.79545454545454541</v>
      </c>
      <c r="L19" s="119" t="s">
        <v>32</v>
      </c>
      <c r="M19" s="110" t="s">
        <v>33</v>
      </c>
      <c r="N19" s="111">
        <v>8</v>
      </c>
      <c r="O19" s="112">
        <v>0.43009180309537065</v>
      </c>
      <c r="P19" s="115">
        <f t="shared" si="2"/>
        <v>1.07095046854083</v>
      </c>
    </row>
    <row r="20" spans="1:18" s="8" customFormat="1" ht="19.5" customHeight="1">
      <c r="A20" s="20">
        <v>9</v>
      </c>
      <c r="B20" s="119" t="s">
        <v>34</v>
      </c>
      <c r="C20" s="110" t="s">
        <v>35</v>
      </c>
      <c r="D20" s="111">
        <v>16</v>
      </c>
      <c r="E20" s="112">
        <v>0.41896497321897336</v>
      </c>
      <c r="F20" s="113">
        <f t="shared" si="0"/>
        <v>0.63821300358994815</v>
      </c>
      <c r="G20" s="119" t="s">
        <v>34</v>
      </c>
      <c r="H20" s="110" t="s">
        <v>35</v>
      </c>
      <c r="I20" s="111">
        <v>12</v>
      </c>
      <c r="J20" s="112">
        <v>0.61259933042893178</v>
      </c>
      <c r="K20" s="113">
        <f t="shared" si="1"/>
        <v>0.68181818181818177</v>
      </c>
      <c r="L20" s="119" t="s">
        <v>63</v>
      </c>
      <c r="M20" s="110" t="s">
        <v>64</v>
      </c>
      <c r="N20" s="111">
        <v>6</v>
      </c>
      <c r="O20" s="112">
        <v>0.32256885232152804</v>
      </c>
      <c r="P20" s="115">
        <f t="shared" si="2"/>
        <v>0.80321285140562237</v>
      </c>
      <c r="Q20" s="141"/>
      <c r="R20" s="141"/>
    </row>
    <row r="21" spans="1:18" s="8" customFormat="1" ht="19.5" customHeight="1">
      <c r="A21" s="20">
        <v>10</v>
      </c>
      <c r="B21" s="119" t="s">
        <v>36</v>
      </c>
      <c r="C21" s="110" t="s">
        <v>62</v>
      </c>
      <c r="D21" s="111">
        <v>16</v>
      </c>
      <c r="E21" s="112">
        <v>0.41896497321897336</v>
      </c>
      <c r="F21" s="113">
        <f t="shared" si="0"/>
        <v>0.63821300358994815</v>
      </c>
      <c r="G21" s="119" t="s">
        <v>36</v>
      </c>
      <c r="H21" s="110" t="s">
        <v>62</v>
      </c>
      <c r="I21" s="111">
        <v>11</v>
      </c>
      <c r="J21" s="112">
        <v>0.56154938622652084</v>
      </c>
      <c r="K21" s="113">
        <f t="shared" si="1"/>
        <v>0.625</v>
      </c>
      <c r="L21" s="119" t="s">
        <v>37</v>
      </c>
      <c r="M21" s="110" t="s">
        <v>38</v>
      </c>
      <c r="N21" s="111">
        <v>6</v>
      </c>
      <c r="O21" s="112">
        <v>0.32256885232152804</v>
      </c>
      <c r="P21" s="115">
        <f t="shared" si="2"/>
        <v>0.80321285140562237</v>
      </c>
    </row>
    <row r="22" spans="1:18" s="8" customFormat="1" ht="19.5" customHeight="1">
      <c r="A22" s="20"/>
      <c r="B22" s="120"/>
      <c r="C22" s="110" t="s">
        <v>41</v>
      </c>
      <c r="D22" s="111">
        <f>D10-SUM(D12:D21)</f>
        <v>457</v>
      </c>
      <c r="E22" s="112">
        <v>11.966687047566927</v>
      </c>
      <c r="F22" s="113">
        <f t="shared" si="0"/>
        <v>18.228958915037893</v>
      </c>
      <c r="G22" s="117"/>
      <c r="H22" s="110" t="s">
        <v>41</v>
      </c>
      <c r="I22" s="111">
        <f>I10-SUM(I12:I21)</f>
        <v>261</v>
      </c>
      <c r="J22" s="112">
        <v>13.324035436829268</v>
      </c>
      <c r="K22" s="113">
        <f t="shared" si="1"/>
        <v>14.829545454545453</v>
      </c>
      <c r="L22" s="120"/>
      <c r="M22" s="110" t="s">
        <v>41</v>
      </c>
      <c r="N22" s="111">
        <f>N10-SUM(N12:N21)</f>
        <v>191</v>
      </c>
      <c r="O22" s="112">
        <v>10.268441798901977</v>
      </c>
      <c r="P22" s="115">
        <f t="shared" si="2"/>
        <v>25.568942436412318</v>
      </c>
    </row>
    <row r="23" spans="1:18" s="8" customFormat="1" ht="5.0999999999999996" customHeight="1">
      <c r="A23" s="20"/>
      <c r="B23" s="120"/>
      <c r="C23" s="110"/>
      <c r="D23" s="111"/>
      <c r="E23" s="112"/>
      <c r="F23" s="113"/>
      <c r="G23" s="117"/>
      <c r="H23" s="118"/>
      <c r="I23" s="111"/>
      <c r="J23" s="112"/>
      <c r="K23" s="113"/>
      <c r="L23" s="117"/>
      <c r="M23" s="118"/>
      <c r="N23" s="111"/>
      <c r="O23" s="112"/>
      <c r="P23" s="27"/>
    </row>
    <row r="24" spans="1:18" s="8" customFormat="1" ht="5.0999999999999996" customHeight="1">
      <c r="A24" s="121"/>
      <c r="B24" s="122"/>
      <c r="C24" s="123"/>
      <c r="D24" s="124"/>
      <c r="E24" s="125"/>
      <c r="F24" s="126"/>
      <c r="G24" s="127"/>
      <c r="H24" s="128"/>
      <c r="I24" s="124"/>
      <c r="J24" s="125"/>
      <c r="K24" s="126"/>
      <c r="L24" s="127"/>
      <c r="M24" s="128"/>
      <c r="N24" s="124"/>
      <c r="O24" s="125"/>
      <c r="P24" s="129"/>
    </row>
    <row r="25" spans="1:18" s="8" customFormat="1" ht="19.5" customHeight="1">
      <c r="A25" s="20">
        <v>11</v>
      </c>
      <c r="B25" s="119" t="s">
        <v>44</v>
      </c>
      <c r="C25" s="110" t="s">
        <v>45</v>
      </c>
      <c r="D25" s="111">
        <v>11</v>
      </c>
      <c r="E25" s="112">
        <v>0.28803841908804417</v>
      </c>
      <c r="F25" s="113">
        <f>D25/$D$10*100</f>
        <v>0.43877143996808932</v>
      </c>
      <c r="G25" s="119" t="s">
        <v>42</v>
      </c>
      <c r="H25" s="110" t="s">
        <v>43</v>
      </c>
      <c r="I25" s="111">
        <v>8</v>
      </c>
      <c r="J25" s="112">
        <v>0.40839955361928787</v>
      </c>
      <c r="K25" s="113">
        <f>I25/$I$10*100</f>
        <v>0.45454545454545453</v>
      </c>
      <c r="L25" s="119" t="s">
        <v>36</v>
      </c>
      <c r="M25" s="110" t="s">
        <v>62</v>
      </c>
      <c r="N25" s="111">
        <v>5</v>
      </c>
      <c r="O25" s="112">
        <v>0.26880737693460671</v>
      </c>
      <c r="P25" s="115">
        <f>N25/$N$10*100</f>
        <v>0.66934404283801874</v>
      </c>
      <c r="Q25" s="141"/>
      <c r="R25" s="141"/>
    </row>
    <row r="26" spans="1:18" s="8" customFormat="1" ht="19.5" customHeight="1">
      <c r="A26" s="20">
        <v>12</v>
      </c>
      <c r="B26" s="119" t="s">
        <v>63</v>
      </c>
      <c r="C26" s="110" t="s">
        <v>64</v>
      </c>
      <c r="D26" s="111">
        <v>10</v>
      </c>
      <c r="E26" s="112">
        <v>0.26185310826185831</v>
      </c>
      <c r="F26" s="113">
        <f>D26/$D$10*100</f>
        <v>0.39888312724371761</v>
      </c>
      <c r="G26" s="119" t="s">
        <v>39</v>
      </c>
      <c r="H26" s="110" t="s">
        <v>40</v>
      </c>
      <c r="I26" s="111">
        <v>5</v>
      </c>
      <c r="J26" s="112">
        <v>0.25524972101205495</v>
      </c>
      <c r="K26" s="113">
        <f>I26/$I$10*100</f>
        <v>0.28409090909090912</v>
      </c>
      <c r="L26" s="119" t="s">
        <v>34</v>
      </c>
      <c r="M26" s="110" t="s">
        <v>35</v>
      </c>
      <c r="N26" s="111">
        <v>4</v>
      </c>
      <c r="O26" s="112">
        <v>0.21504590154768533</v>
      </c>
      <c r="P26" s="115">
        <f>N26/$N$10*100</f>
        <v>0.53547523427041499</v>
      </c>
    </row>
    <row r="27" spans="1:18" s="8" customFormat="1" ht="19.5" customHeight="1">
      <c r="A27" s="20">
        <v>13</v>
      </c>
      <c r="B27" s="119" t="s">
        <v>42</v>
      </c>
      <c r="C27" s="110" t="s">
        <v>43</v>
      </c>
      <c r="D27" s="111">
        <v>10</v>
      </c>
      <c r="E27" s="112">
        <v>0.26185310826185831</v>
      </c>
      <c r="F27" s="113">
        <f>D27/$D$10*100</f>
        <v>0.39888312724371761</v>
      </c>
      <c r="G27" s="119" t="s">
        <v>48</v>
      </c>
      <c r="H27" s="110" t="s">
        <v>49</v>
      </c>
      <c r="I27" s="111">
        <v>4</v>
      </c>
      <c r="J27" s="112">
        <v>0.20419977680964393</v>
      </c>
      <c r="K27" s="113">
        <f>I27/$I$10*100</f>
        <v>0.22727272727272727</v>
      </c>
      <c r="L27" s="119" t="s">
        <v>39</v>
      </c>
      <c r="M27" s="110" t="s">
        <v>40</v>
      </c>
      <c r="N27" s="111">
        <v>3</v>
      </c>
      <c r="O27" s="112">
        <v>0.16128442616076402</v>
      </c>
      <c r="P27" s="115">
        <f>N27/$N$10*100</f>
        <v>0.40160642570281119</v>
      </c>
      <c r="Q27" s="141"/>
      <c r="R27" s="141"/>
    </row>
    <row r="28" spans="1:18" s="8" customFormat="1" ht="19.5" customHeight="1">
      <c r="A28" s="20">
        <v>14</v>
      </c>
      <c r="B28" s="119" t="s">
        <v>39</v>
      </c>
      <c r="C28" s="110" t="s">
        <v>40</v>
      </c>
      <c r="D28" s="111">
        <v>8</v>
      </c>
      <c r="E28" s="112">
        <v>0.20948248660948668</v>
      </c>
      <c r="F28" s="113">
        <f>D28/$D$10*100</f>
        <v>0.31910650179497407</v>
      </c>
      <c r="G28" s="119" t="s">
        <v>63</v>
      </c>
      <c r="H28" s="110" t="s">
        <v>64</v>
      </c>
      <c r="I28" s="111">
        <v>4</v>
      </c>
      <c r="J28" s="112">
        <v>0.20419977680964393</v>
      </c>
      <c r="K28" s="113">
        <f>I28/$I$10*100</f>
        <v>0.22727272727272727</v>
      </c>
      <c r="L28" s="119" t="s">
        <v>46</v>
      </c>
      <c r="M28" s="110" t="s">
        <v>47</v>
      </c>
      <c r="N28" s="111">
        <v>3</v>
      </c>
      <c r="O28" s="112">
        <v>0.16128442616076402</v>
      </c>
      <c r="P28" s="115">
        <f>N28/$N$10*100</f>
        <v>0.40160642570281119</v>
      </c>
    </row>
    <row r="29" spans="1:18" s="68" customFormat="1" ht="19.5" customHeight="1">
      <c r="A29" s="130">
        <v>15</v>
      </c>
      <c r="B29" s="131" t="s">
        <v>46</v>
      </c>
      <c r="C29" s="132" t="s">
        <v>47</v>
      </c>
      <c r="D29" s="66">
        <v>6</v>
      </c>
      <c r="E29" s="133">
        <v>0.15711186495711502</v>
      </c>
      <c r="F29" s="134">
        <f>D29/$D$10*100</f>
        <v>0.23932987634623054</v>
      </c>
      <c r="G29" s="131" t="s">
        <v>44</v>
      </c>
      <c r="H29" s="132" t="s">
        <v>45</v>
      </c>
      <c r="I29" s="66">
        <v>3</v>
      </c>
      <c r="J29" s="133">
        <v>0.15314983260723294</v>
      </c>
      <c r="K29" s="134">
        <f>I29/$I$10*100</f>
        <v>0.17045454545454544</v>
      </c>
      <c r="L29" s="131" t="s">
        <v>42</v>
      </c>
      <c r="M29" s="132" t="s">
        <v>43</v>
      </c>
      <c r="N29" s="66">
        <v>2</v>
      </c>
      <c r="O29" s="133">
        <v>0.10752295077384266</v>
      </c>
      <c r="P29" s="133">
        <f>N29/$N$10*100</f>
        <v>0.2677376171352075</v>
      </c>
    </row>
    <row r="30" spans="1:18" s="68" customFormat="1" ht="2.25" customHeight="1">
      <c r="A30" s="135"/>
      <c r="B30" s="119"/>
      <c r="C30" s="150"/>
      <c r="D30" s="111"/>
      <c r="E30" s="112"/>
      <c r="F30" s="112"/>
      <c r="G30" s="117"/>
      <c r="H30" s="151"/>
      <c r="I30" s="111"/>
      <c r="J30" s="112"/>
      <c r="K30" s="112"/>
      <c r="L30" s="117"/>
      <c r="M30" s="151"/>
      <c r="N30" s="111"/>
      <c r="O30" s="112"/>
      <c r="P30" s="112"/>
    </row>
    <row r="31" spans="1:18" s="73" customFormat="1">
      <c r="A31" s="19" t="s">
        <v>69</v>
      </c>
      <c r="B31" s="71"/>
      <c r="I31" s="19"/>
      <c r="J31" s="19"/>
      <c r="K31" s="19"/>
      <c r="L31" s="145"/>
      <c r="M31" s="145"/>
      <c r="N31" s="19"/>
      <c r="O31" s="19"/>
      <c r="P31" s="19"/>
    </row>
    <row r="32" spans="1:18" s="73" customFormat="1">
      <c r="A32" s="19" t="s">
        <v>70</v>
      </c>
      <c r="B32" s="71"/>
      <c r="I32" s="19"/>
      <c r="J32" s="19"/>
      <c r="K32" s="19"/>
      <c r="N32" s="19"/>
      <c r="O32" s="19"/>
      <c r="P32" s="19"/>
    </row>
    <row r="33" spans="1:16" s="77" customFormat="1" ht="15.6">
      <c r="A33" s="137" t="s">
        <v>18</v>
      </c>
      <c r="B33" s="76"/>
      <c r="C33" s="73"/>
      <c r="H33" s="73"/>
      <c r="I33" s="137"/>
      <c r="J33" s="137"/>
      <c r="K33" s="137"/>
      <c r="M33" s="73"/>
      <c r="N33" s="137"/>
      <c r="O33" s="137"/>
      <c r="P33" s="137"/>
    </row>
    <row r="34" spans="1:16" s="141" customFormat="1">
      <c r="C34" s="145"/>
      <c r="H34" s="145"/>
      <c r="M34" s="145"/>
    </row>
    <row r="35" spans="1:16" s="141" customFormat="1">
      <c r="C35" s="145"/>
      <c r="H35" s="145"/>
      <c r="M35" s="145"/>
    </row>
    <row r="36" spans="1:16" s="141" customFormat="1">
      <c r="C36" s="145"/>
      <c r="H36" s="145"/>
      <c r="M36" s="145"/>
    </row>
    <row r="37" spans="1:16" s="141" customFormat="1">
      <c r="C37" s="145"/>
      <c r="H37" s="145"/>
      <c r="M37" s="145"/>
    </row>
    <row r="38" spans="1:16" s="141" customFormat="1">
      <c r="C38" s="145"/>
      <c r="H38" s="145"/>
      <c r="M38" s="145"/>
    </row>
    <row r="39" spans="1:16" s="141" customFormat="1">
      <c r="C39" s="145"/>
      <c r="H39" s="145"/>
      <c r="M39" s="145"/>
    </row>
    <row r="40" spans="1:16" s="141" customFormat="1">
      <c r="C40" s="145"/>
      <c r="H40" s="145"/>
      <c r="M40" s="145"/>
    </row>
    <row r="41" spans="1:16" s="141" customFormat="1">
      <c r="C41" s="145"/>
      <c r="H41" s="145"/>
      <c r="M41" s="145"/>
    </row>
    <row r="42" spans="1:16" s="141" customFormat="1">
      <c r="C42" s="145"/>
      <c r="H42" s="145"/>
      <c r="M42" s="145"/>
    </row>
    <row r="43" spans="1:16" s="141" customFormat="1">
      <c r="C43" s="145"/>
      <c r="H43" s="145"/>
      <c r="M43" s="145"/>
    </row>
    <row r="44" spans="1:16" s="141" customFormat="1">
      <c r="C44" s="145"/>
      <c r="H44" s="145"/>
      <c r="M44" s="145"/>
    </row>
    <row r="45" spans="1:16" s="141" customFormat="1">
      <c r="C45" s="145"/>
      <c r="H45" s="145"/>
      <c r="M45" s="145"/>
    </row>
    <row r="46" spans="1:16" s="141" customFormat="1">
      <c r="C46" s="145"/>
      <c r="H46" s="145"/>
      <c r="M46" s="145"/>
    </row>
    <row r="47" spans="1:16" s="141" customFormat="1">
      <c r="C47" s="145"/>
      <c r="H47" s="145"/>
      <c r="M47" s="145"/>
    </row>
    <row r="48" spans="1:16" s="141" customFormat="1">
      <c r="C48" s="145"/>
      <c r="H48" s="145"/>
      <c r="M48" s="145"/>
    </row>
    <row r="49" spans="3:13" s="141" customFormat="1">
      <c r="C49" s="145"/>
      <c r="H49" s="145"/>
      <c r="M49" s="145"/>
    </row>
    <row r="50" spans="3:13" s="141" customFormat="1">
      <c r="C50" s="145"/>
      <c r="H50" s="145"/>
      <c r="M50" s="145"/>
    </row>
    <row r="51" spans="3:13" s="141" customFormat="1">
      <c r="C51" s="145"/>
      <c r="H51" s="145"/>
      <c r="M51" s="145"/>
    </row>
    <row r="52" spans="3:13" s="141" customFormat="1">
      <c r="C52" s="145"/>
      <c r="H52" s="145"/>
      <c r="M52" s="145"/>
    </row>
    <row r="53" spans="3:13" s="141" customFormat="1">
      <c r="C53" s="145"/>
      <c r="H53" s="145"/>
      <c r="M53" s="145"/>
    </row>
    <row r="54" spans="3:13" s="141" customFormat="1">
      <c r="C54" s="145"/>
      <c r="H54" s="145"/>
      <c r="M54" s="145"/>
    </row>
    <row r="55" spans="3:13" s="141" customFormat="1">
      <c r="C55" s="145"/>
      <c r="H55" s="145"/>
      <c r="M55" s="145"/>
    </row>
    <row r="56" spans="3:13" s="141" customFormat="1">
      <c r="C56" s="145"/>
      <c r="H56" s="145"/>
      <c r="M56" s="145"/>
    </row>
    <row r="57" spans="3:13" s="141" customFormat="1">
      <c r="C57" s="145"/>
      <c r="H57" s="145"/>
      <c r="M57" s="145"/>
    </row>
    <row r="58" spans="3:13" s="141" customFormat="1">
      <c r="C58" s="145"/>
      <c r="H58" s="145"/>
      <c r="M58" s="145"/>
    </row>
    <row r="59" spans="3:13" s="141" customFormat="1">
      <c r="C59" s="145"/>
      <c r="H59" s="145"/>
      <c r="M59" s="145"/>
    </row>
    <row r="60" spans="3:13" s="141" customFormat="1">
      <c r="C60" s="145"/>
      <c r="H60" s="145"/>
      <c r="M60" s="145"/>
    </row>
    <row r="61" spans="3:13" s="141" customFormat="1">
      <c r="C61" s="145"/>
      <c r="H61" s="145"/>
      <c r="M61" s="145"/>
    </row>
    <row r="62" spans="3:13" s="141" customFormat="1">
      <c r="C62" s="145"/>
      <c r="H62" s="145"/>
      <c r="M62" s="145"/>
    </row>
    <row r="63" spans="3:13" s="141" customFormat="1">
      <c r="C63" s="145"/>
      <c r="H63" s="145"/>
      <c r="M63" s="145"/>
    </row>
    <row r="64" spans="3:13" s="141" customFormat="1">
      <c r="C64" s="145"/>
      <c r="H64" s="145"/>
      <c r="M64" s="145"/>
    </row>
    <row r="65" spans="3:13" s="141" customFormat="1">
      <c r="C65" s="145"/>
      <c r="H65" s="145"/>
      <c r="M65" s="145"/>
    </row>
    <row r="66" spans="3:13" s="141" customFormat="1">
      <c r="C66" s="145"/>
      <c r="H66" s="145"/>
      <c r="M66" s="145"/>
    </row>
    <row r="67" spans="3:13" s="141" customFormat="1">
      <c r="C67" s="145"/>
      <c r="H67" s="145"/>
      <c r="M67" s="145"/>
    </row>
    <row r="68" spans="3:13" s="141" customFormat="1">
      <c r="C68" s="145"/>
      <c r="H68" s="145"/>
      <c r="M68" s="145"/>
    </row>
    <row r="69" spans="3:13" s="141" customFormat="1">
      <c r="C69" s="145"/>
      <c r="H69" s="145"/>
      <c r="M69" s="145"/>
    </row>
    <row r="70" spans="3:13" s="141" customFormat="1">
      <c r="C70" s="145"/>
      <c r="H70" s="145"/>
      <c r="M70" s="145"/>
    </row>
    <row r="71" spans="3:13" s="141" customFormat="1">
      <c r="C71" s="145"/>
      <c r="H71" s="145"/>
      <c r="M71" s="145"/>
    </row>
    <row r="72" spans="3:13" s="141" customFormat="1">
      <c r="C72" s="145"/>
      <c r="H72" s="145"/>
      <c r="M72" s="145"/>
    </row>
    <row r="73" spans="3:13" s="141" customFormat="1">
      <c r="C73" s="145"/>
      <c r="H73" s="145"/>
      <c r="M73" s="145"/>
    </row>
    <row r="74" spans="3:13" s="141" customFormat="1">
      <c r="C74" s="145"/>
      <c r="H74" s="145"/>
      <c r="M74" s="145"/>
    </row>
    <row r="75" spans="3:13" s="141" customFormat="1">
      <c r="C75" s="145"/>
      <c r="H75" s="145"/>
      <c r="M75" s="145"/>
    </row>
    <row r="76" spans="3:13" s="141" customFormat="1">
      <c r="C76" s="145"/>
      <c r="H76" s="145"/>
      <c r="M76" s="145"/>
    </row>
    <row r="77" spans="3:13" s="141" customFormat="1">
      <c r="C77" s="145"/>
      <c r="H77" s="145"/>
      <c r="M77" s="145"/>
    </row>
    <row r="78" spans="3:13" s="141" customFormat="1">
      <c r="C78" s="145"/>
      <c r="H78" s="145"/>
      <c r="M78" s="145"/>
    </row>
    <row r="79" spans="3:13" s="141" customFormat="1">
      <c r="C79" s="145"/>
      <c r="H79" s="145"/>
      <c r="M79" s="145"/>
    </row>
    <row r="80" spans="3:13" s="141" customFormat="1">
      <c r="C80" s="145"/>
      <c r="H80" s="145"/>
      <c r="M80" s="145"/>
    </row>
    <row r="81" spans="3:13" s="141" customFormat="1">
      <c r="C81" s="145"/>
      <c r="H81" s="145"/>
      <c r="M81" s="145"/>
    </row>
    <row r="82" spans="3:13" s="141" customFormat="1">
      <c r="C82" s="145"/>
      <c r="H82" s="145"/>
      <c r="M82" s="145"/>
    </row>
    <row r="83" spans="3:13" s="141" customFormat="1">
      <c r="C83" s="145"/>
      <c r="H83" s="145"/>
      <c r="M83" s="145"/>
    </row>
    <row r="84" spans="3:13" s="141" customFormat="1">
      <c r="C84" s="145"/>
      <c r="H84" s="145"/>
      <c r="M84" s="145"/>
    </row>
    <row r="85" spans="3:13" s="141" customFormat="1">
      <c r="C85" s="145"/>
      <c r="H85" s="145"/>
      <c r="M85" s="145"/>
    </row>
    <row r="86" spans="3:13" s="141" customFormat="1">
      <c r="C86" s="145"/>
      <c r="H86" s="145"/>
      <c r="M86" s="145"/>
    </row>
    <row r="87" spans="3:13" s="141" customFormat="1">
      <c r="C87" s="145"/>
      <c r="H87" s="145"/>
      <c r="M87" s="145"/>
    </row>
  </sheetData>
  <mergeCells count="1">
    <mergeCell ref="A1:P1"/>
  </mergeCells>
  <phoneticPr fontId="19" type="noConversion"/>
  <printOptions horizontalCentered="1"/>
  <pageMargins left="0.27559055118110237" right="0.27559055118110237" top="0.70866141732283472" bottom="0.59055118110236227" header="0.51181102362204722" footer="0.47244094488188981"/>
  <pageSetup paperSize="9" scale="90" orientation="landscape" horizontalDpi="4294967292"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
  <sheetViews>
    <sheetView showGridLines="0" zoomScale="80" workbookViewId="0">
      <selection sqref="A1:IV65536"/>
    </sheetView>
  </sheetViews>
  <sheetFormatPr defaultColWidth="9" defaultRowHeight="16.2"/>
  <cols>
    <col min="1" max="1" width="2.69921875" style="76" customWidth="1"/>
    <col min="2" max="2" width="7.8984375" style="8" customWidth="1"/>
    <col min="3" max="3" width="18.8984375" style="73" customWidth="1"/>
    <col min="4" max="4" width="6.09765625" style="76" bestFit="1" customWidth="1"/>
    <col min="5" max="5" width="6.09765625" style="76" customWidth="1"/>
    <col min="6" max="6" width="7.5" style="76" bestFit="1" customWidth="1"/>
    <col min="7" max="7" width="7.8984375" style="76" customWidth="1"/>
    <col min="8" max="8" width="18.8984375" style="71" customWidth="1"/>
    <col min="9" max="9" width="6.09765625" style="76" bestFit="1" customWidth="1"/>
    <col min="10" max="11" width="7.3984375" style="76" customWidth="1"/>
    <col min="12" max="12" width="7.8984375" style="76" customWidth="1"/>
    <col min="13" max="13" width="18.8984375" style="71" customWidth="1"/>
    <col min="14" max="14" width="4.09765625" style="76" customWidth="1"/>
    <col min="15" max="16" width="7.09765625" style="76" customWidth="1"/>
    <col min="17" max="16384" width="9" style="76"/>
  </cols>
  <sheetData>
    <row r="1" spans="1:19" s="71" customFormat="1" ht="24.6">
      <c r="A1" s="474" t="s">
        <v>391</v>
      </c>
      <c r="B1" s="474"/>
      <c r="C1" s="474"/>
      <c r="D1" s="474"/>
      <c r="E1" s="474"/>
      <c r="F1" s="474"/>
      <c r="G1" s="474"/>
      <c r="H1" s="474"/>
      <c r="I1" s="474"/>
      <c r="J1" s="474"/>
      <c r="K1" s="474"/>
      <c r="L1" s="474"/>
      <c r="M1" s="474"/>
      <c r="N1" s="474"/>
      <c r="O1" s="474"/>
      <c r="P1" s="474"/>
    </row>
    <row r="2" spans="1:19" s="71" customFormat="1" ht="10.5" customHeight="1">
      <c r="A2" s="139"/>
      <c r="B2" s="146"/>
      <c r="C2" s="147"/>
      <c r="D2" s="147"/>
      <c r="E2" s="147"/>
      <c r="F2" s="146"/>
      <c r="G2" s="146"/>
      <c r="H2" s="146"/>
      <c r="I2" s="146"/>
      <c r="J2" s="146"/>
      <c r="K2" s="146"/>
      <c r="L2" s="146"/>
      <c r="M2" s="146"/>
      <c r="N2" s="146"/>
      <c r="O2" s="146"/>
      <c r="P2" s="146"/>
    </row>
    <row r="3" spans="1:19" s="71" customFormat="1">
      <c r="A3" s="146" t="s">
        <v>71</v>
      </c>
      <c r="B3" s="148"/>
      <c r="C3" s="148"/>
      <c r="D3" s="146"/>
      <c r="E3" s="146"/>
      <c r="F3" s="146"/>
      <c r="G3" s="146"/>
      <c r="H3" s="147"/>
      <c r="I3" s="146"/>
      <c r="J3" s="146"/>
      <c r="K3" s="146"/>
      <c r="L3" s="146"/>
      <c r="M3" s="146"/>
      <c r="N3" s="146"/>
      <c r="O3" s="146"/>
      <c r="P3" s="148"/>
    </row>
    <row r="4" spans="1:19" ht="10.5" customHeight="1"/>
    <row r="5" spans="1:19" s="71" customFormat="1">
      <c r="A5" s="10" t="s">
        <v>0</v>
      </c>
      <c r="B5" s="78"/>
      <c r="C5" s="79" t="s">
        <v>1</v>
      </c>
      <c r="D5" s="78"/>
      <c r="E5" s="80"/>
      <c r="F5" s="81"/>
      <c r="G5" s="82"/>
      <c r="H5" s="79" t="s">
        <v>2</v>
      </c>
      <c r="I5" s="82"/>
      <c r="J5" s="83"/>
      <c r="K5" s="84"/>
      <c r="L5" s="85"/>
      <c r="M5" s="79" t="s">
        <v>3</v>
      </c>
      <c r="N5" s="82"/>
      <c r="O5" s="83"/>
      <c r="P5" s="86"/>
    </row>
    <row r="6" spans="1:19" s="71" customFormat="1">
      <c r="A6" s="87"/>
      <c r="B6" s="88" t="s">
        <v>4</v>
      </c>
      <c r="C6" s="89"/>
      <c r="D6" s="10" t="s">
        <v>5</v>
      </c>
      <c r="E6" s="90" t="s">
        <v>6</v>
      </c>
      <c r="F6" s="10" t="s">
        <v>5</v>
      </c>
      <c r="G6" s="88" t="s">
        <v>4</v>
      </c>
      <c r="H6" s="89"/>
      <c r="I6" s="10" t="s">
        <v>5</v>
      </c>
      <c r="J6" s="10" t="s">
        <v>6</v>
      </c>
      <c r="K6" s="10" t="s">
        <v>5</v>
      </c>
      <c r="L6" s="88" t="s">
        <v>4</v>
      </c>
      <c r="M6" s="91"/>
      <c r="N6" s="10" t="s">
        <v>5</v>
      </c>
      <c r="O6" s="10" t="s">
        <v>6</v>
      </c>
      <c r="P6" s="18" t="s">
        <v>5</v>
      </c>
    </row>
    <row r="7" spans="1:19" s="71" customFormat="1">
      <c r="A7" s="87"/>
      <c r="B7" s="92" t="s">
        <v>7</v>
      </c>
      <c r="C7" s="93" t="s">
        <v>8</v>
      </c>
      <c r="D7" s="94"/>
      <c r="E7" s="95" t="s">
        <v>9</v>
      </c>
      <c r="F7" s="94" t="s">
        <v>10</v>
      </c>
      <c r="G7" s="92" t="s">
        <v>7</v>
      </c>
      <c r="H7" s="93" t="s">
        <v>8</v>
      </c>
      <c r="I7" s="94"/>
      <c r="J7" s="94" t="s">
        <v>11</v>
      </c>
      <c r="K7" s="94" t="s">
        <v>10</v>
      </c>
      <c r="L7" s="92" t="s">
        <v>7</v>
      </c>
      <c r="M7" s="96" t="s">
        <v>8</v>
      </c>
      <c r="N7" s="94"/>
      <c r="O7" s="94" t="s">
        <v>12</v>
      </c>
      <c r="P7" s="97" t="s">
        <v>10</v>
      </c>
    </row>
    <row r="8" spans="1:19" s="71" customFormat="1">
      <c r="A8" s="98" t="s">
        <v>13</v>
      </c>
      <c r="B8" s="99" t="s">
        <v>14</v>
      </c>
      <c r="C8" s="100"/>
      <c r="D8" s="98" t="s">
        <v>15</v>
      </c>
      <c r="E8" s="101" t="s">
        <v>16</v>
      </c>
      <c r="F8" s="98" t="s">
        <v>17</v>
      </c>
      <c r="G8" s="99" t="s">
        <v>14</v>
      </c>
      <c r="H8" s="100"/>
      <c r="I8" s="98" t="s">
        <v>15</v>
      </c>
      <c r="J8" s="98" t="s">
        <v>16</v>
      </c>
      <c r="K8" s="98" t="s">
        <v>17</v>
      </c>
      <c r="L8" s="99" t="s">
        <v>14</v>
      </c>
      <c r="M8" s="102"/>
      <c r="N8" s="98" t="s">
        <v>15</v>
      </c>
      <c r="O8" s="98" t="s">
        <v>16</v>
      </c>
      <c r="P8" s="103" t="s">
        <v>17</v>
      </c>
    </row>
    <row r="9" spans="1:19" ht="3.9" customHeight="1">
      <c r="A9" s="104"/>
      <c r="B9" s="105"/>
      <c r="C9" s="110"/>
      <c r="D9" s="107"/>
      <c r="E9" s="107"/>
      <c r="F9" s="104"/>
      <c r="G9" s="108"/>
      <c r="H9" s="149"/>
      <c r="I9" s="107"/>
      <c r="J9" s="107"/>
      <c r="K9" s="104"/>
      <c r="L9" s="108"/>
      <c r="M9" s="149"/>
      <c r="N9" s="107"/>
      <c r="O9" s="107"/>
      <c r="P9" s="27"/>
    </row>
    <row r="10" spans="1:19" s="1" customFormat="1" ht="19.5" customHeight="1">
      <c r="A10" s="20" t="s">
        <v>18</v>
      </c>
      <c r="B10" s="152" t="s">
        <v>18</v>
      </c>
      <c r="C10" s="110" t="s">
        <v>19</v>
      </c>
      <c r="D10" s="111">
        <v>2768</v>
      </c>
      <c r="E10" s="112">
        <v>71.191950782905707</v>
      </c>
      <c r="F10" s="113">
        <f>D10/$D$10*100</f>
        <v>100</v>
      </c>
      <c r="G10" s="114"/>
      <c r="H10" s="110" t="s">
        <v>19</v>
      </c>
      <c r="I10" s="111">
        <v>1992</v>
      </c>
      <c r="J10" s="112">
        <v>99.885873369583734</v>
      </c>
      <c r="K10" s="113">
        <f>I10/$I$10*100</f>
        <v>100</v>
      </c>
      <c r="L10" s="105" t="s">
        <v>18</v>
      </c>
      <c r="M10" s="110" t="s">
        <v>19</v>
      </c>
      <c r="N10" s="111">
        <v>776</v>
      </c>
      <c r="O10" s="112">
        <v>40.975729272934259</v>
      </c>
      <c r="P10" s="115">
        <f>N10/$N$10*100</f>
        <v>100</v>
      </c>
    </row>
    <row r="11" spans="1:19" ht="6" customHeight="1">
      <c r="A11" s="20"/>
      <c r="B11" s="116"/>
      <c r="C11" s="110"/>
      <c r="D11" s="111"/>
      <c r="E11" s="112"/>
      <c r="F11" s="113"/>
      <c r="G11" s="117"/>
      <c r="H11" s="118"/>
      <c r="I11" s="111"/>
      <c r="J11" s="112"/>
      <c r="K11" s="113"/>
      <c r="L11" s="116"/>
      <c r="M11" s="110"/>
      <c r="N11" s="111"/>
      <c r="O11" s="112"/>
      <c r="P11" s="27"/>
    </row>
    <row r="12" spans="1:19" s="8" customFormat="1" ht="19.5" customHeight="1">
      <c r="A12" s="20">
        <v>1</v>
      </c>
      <c r="B12" s="119" t="s">
        <v>20</v>
      </c>
      <c r="C12" s="110" t="s">
        <v>21</v>
      </c>
      <c r="D12" s="111">
        <v>1690</v>
      </c>
      <c r="E12" s="112">
        <v>43.466183823378117</v>
      </c>
      <c r="F12" s="113">
        <f t="shared" ref="F12:F22" si="0">D12/$D$10*100</f>
        <v>61.054913294797686</v>
      </c>
      <c r="G12" s="119" t="s">
        <v>20</v>
      </c>
      <c r="H12" s="110" t="s">
        <v>21</v>
      </c>
      <c r="I12" s="111">
        <v>1318</v>
      </c>
      <c r="J12" s="112">
        <v>66.089147139112143</v>
      </c>
      <c r="K12" s="113">
        <f t="shared" ref="K12:K22" si="1">I12/$I$10*100</f>
        <v>66.164658634538156</v>
      </c>
      <c r="L12" s="119" t="s">
        <v>20</v>
      </c>
      <c r="M12" s="110" t="s">
        <v>21</v>
      </c>
      <c r="N12" s="111">
        <v>372</v>
      </c>
      <c r="O12" s="112">
        <v>19.643004239087045</v>
      </c>
      <c r="P12" s="115">
        <f t="shared" ref="P12:P22" si="2">N12/$N$10*100</f>
        <v>47.938144329896907</v>
      </c>
    </row>
    <row r="13" spans="1:19" s="8" customFormat="1" ht="19.5" customHeight="1">
      <c r="A13" s="20">
        <v>2</v>
      </c>
      <c r="B13" s="119" t="s">
        <v>22</v>
      </c>
      <c r="C13" s="110" t="s">
        <v>23</v>
      </c>
      <c r="D13" s="111">
        <v>252</v>
      </c>
      <c r="E13" s="112">
        <v>6.4813481204090451</v>
      </c>
      <c r="F13" s="113">
        <f t="shared" si="0"/>
        <v>9.1040462427745652</v>
      </c>
      <c r="G13" s="119" t="s">
        <v>22</v>
      </c>
      <c r="H13" s="110" t="s">
        <v>23</v>
      </c>
      <c r="I13" s="111">
        <v>151</v>
      </c>
      <c r="J13" s="112">
        <v>7.5716701198831062</v>
      </c>
      <c r="K13" s="113">
        <f t="shared" si="1"/>
        <v>7.5803212851405624</v>
      </c>
      <c r="L13" s="119" t="s">
        <v>22</v>
      </c>
      <c r="M13" s="110" t="s">
        <v>23</v>
      </c>
      <c r="N13" s="111">
        <v>101</v>
      </c>
      <c r="O13" s="112">
        <v>5.3331812584618046</v>
      </c>
      <c r="P13" s="115">
        <f t="shared" si="2"/>
        <v>13.015463917525775</v>
      </c>
    </row>
    <row r="14" spans="1:19" s="8" customFormat="1" ht="19.5" customHeight="1">
      <c r="A14" s="20">
        <v>3</v>
      </c>
      <c r="B14" s="120" t="s">
        <v>24</v>
      </c>
      <c r="C14" s="110" t="s">
        <v>25</v>
      </c>
      <c r="D14" s="111">
        <v>156</v>
      </c>
      <c r="E14" s="112">
        <v>4.0122631221579796</v>
      </c>
      <c r="F14" s="113">
        <f t="shared" si="0"/>
        <v>5.6358381502890174</v>
      </c>
      <c r="G14" s="120" t="s">
        <v>24</v>
      </c>
      <c r="H14" s="110" t="s">
        <v>25</v>
      </c>
      <c r="I14" s="111">
        <v>93</v>
      </c>
      <c r="J14" s="112">
        <v>4.6633464976763497</v>
      </c>
      <c r="K14" s="113">
        <f t="shared" si="1"/>
        <v>4.6686746987951802</v>
      </c>
      <c r="L14" s="120" t="s">
        <v>24</v>
      </c>
      <c r="M14" s="110" t="s">
        <v>25</v>
      </c>
      <c r="N14" s="111">
        <v>63</v>
      </c>
      <c r="O14" s="112">
        <v>3.3266378146840965</v>
      </c>
      <c r="P14" s="115">
        <f t="shared" si="2"/>
        <v>8.1185567010309274</v>
      </c>
    </row>
    <row r="15" spans="1:19" s="8" customFormat="1" ht="19.5" customHeight="1">
      <c r="A15" s="20">
        <v>4</v>
      </c>
      <c r="B15" s="119" t="s">
        <v>28</v>
      </c>
      <c r="C15" s="110" t="s">
        <v>29</v>
      </c>
      <c r="D15" s="111">
        <v>54</v>
      </c>
      <c r="E15" s="112">
        <v>1.3888603115162239</v>
      </c>
      <c r="F15" s="113">
        <f t="shared" si="0"/>
        <v>1.9508670520231215</v>
      </c>
      <c r="G15" s="119" t="s">
        <v>28</v>
      </c>
      <c r="H15" s="110" t="s">
        <v>29</v>
      </c>
      <c r="I15" s="111">
        <v>40</v>
      </c>
      <c r="J15" s="112">
        <v>2.0057404291081071</v>
      </c>
      <c r="K15" s="113">
        <f t="shared" si="1"/>
        <v>2.0080321285140563</v>
      </c>
      <c r="L15" s="119" t="s">
        <v>26</v>
      </c>
      <c r="M15" s="110" t="s">
        <v>27</v>
      </c>
      <c r="N15" s="111">
        <v>17</v>
      </c>
      <c r="O15" s="112">
        <v>0.89766417221634331</v>
      </c>
      <c r="P15" s="115">
        <f t="shared" si="2"/>
        <v>2.1907216494845358</v>
      </c>
      <c r="R15" s="141"/>
      <c r="S15" s="141"/>
    </row>
    <row r="16" spans="1:19" s="8" customFormat="1" ht="19.5" customHeight="1">
      <c r="A16" s="20">
        <v>5</v>
      </c>
      <c r="B16" s="120" t="s">
        <v>26</v>
      </c>
      <c r="C16" s="110" t="s">
        <v>27</v>
      </c>
      <c r="D16" s="111">
        <v>53</v>
      </c>
      <c r="E16" s="112">
        <v>1.3631406761177753</v>
      </c>
      <c r="F16" s="113">
        <f t="shared" si="0"/>
        <v>1.9147398843930636</v>
      </c>
      <c r="G16" s="120" t="s">
        <v>26</v>
      </c>
      <c r="H16" s="110" t="s">
        <v>27</v>
      </c>
      <c r="I16" s="111">
        <v>36</v>
      </c>
      <c r="J16" s="112">
        <v>1.8051663861972966</v>
      </c>
      <c r="K16" s="113">
        <f t="shared" si="1"/>
        <v>1.8072289156626504</v>
      </c>
      <c r="L16" s="119" t="s">
        <v>28</v>
      </c>
      <c r="M16" s="110" t="s">
        <v>29</v>
      </c>
      <c r="N16" s="111">
        <v>14</v>
      </c>
      <c r="O16" s="112">
        <v>0.73925284770757693</v>
      </c>
      <c r="P16" s="115">
        <f t="shared" si="2"/>
        <v>1.804123711340206</v>
      </c>
    </row>
    <row r="17" spans="1:18" s="8" customFormat="1" ht="19.5" customHeight="1">
      <c r="A17" s="20">
        <v>6</v>
      </c>
      <c r="B17" s="119" t="s">
        <v>30</v>
      </c>
      <c r="C17" s="110" t="s">
        <v>31</v>
      </c>
      <c r="D17" s="111">
        <v>31</v>
      </c>
      <c r="E17" s="112">
        <v>0.79730869735190624</v>
      </c>
      <c r="F17" s="113">
        <f t="shared" si="0"/>
        <v>1.1199421965317919</v>
      </c>
      <c r="G17" s="119" t="s">
        <v>30</v>
      </c>
      <c r="H17" s="110" t="s">
        <v>31</v>
      </c>
      <c r="I17" s="111">
        <v>19</v>
      </c>
      <c r="J17" s="112">
        <v>0.95272670382635094</v>
      </c>
      <c r="K17" s="113">
        <f t="shared" si="1"/>
        <v>0.9538152610441768</v>
      </c>
      <c r="L17" s="119" t="s">
        <v>32</v>
      </c>
      <c r="M17" s="110" t="s">
        <v>33</v>
      </c>
      <c r="N17" s="111">
        <v>13</v>
      </c>
      <c r="O17" s="112">
        <v>0.6864490728713214</v>
      </c>
      <c r="P17" s="115">
        <f t="shared" si="2"/>
        <v>1.6752577319587629</v>
      </c>
    </row>
    <row r="18" spans="1:18" s="8" customFormat="1" ht="19.5" customHeight="1">
      <c r="A18" s="20">
        <v>7</v>
      </c>
      <c r="B18" s="119" t="s">
        <v>32</v>
      </c>
      <c r="C18" s="110" t="s">
        <v>33</v>
      </c>
      <c r="D18" s="111">
        <v>30</v>
      </c>
      <c r="E18" s="112">
        <v>0.77158906195345778</v>
      </c>
      <c r="F18" s="113">
        <f t="shared" si="0"/>
        <v>1.0838150289017341</v>
      </c>
      <c r="G18" s="119" t="s">
        <v>34</v>
      </c>
      <c r="H18" s="110" t="s">
        <v>35</v>
      </c>
      <c r="I18" s="111">
        <v>18</v>
      </c>
      <c r="J18" s="112">
        <v>0.90258319309864832</v>
      </c>
      <c r="K18" s="113">
        <f t="shared" si="1"/>
        <v>0.90361445783132521</v>
      </c>
      <c r="L18" s="120" t="s">
        <v>30</v>
      </c>
      <c r="M18" s="110" t="s">
        <v>31</v>
      </c>
      <c r="N18" s="111">
        <v>12</v>
      </c>
      <c r="O18" s="112">
        <v>0.63364529803506597</v>
      </c>
      <c r="P18" s="115">
        <f t="shared" si="2"/>
        <v>1.5463917525773196</v>
      </c>
    </row>
    <row r="19" spans="1:18" s="8" customFormat="1" ht="19.5" customHeight="1">
      <c r="A19" s="20">
        <v>8</v>
      </c>
      <c r="B19" s="119" t="s">
        <v>34</v>
      </c>
      <c r="C19" s="110" t="s">
        <v>35</v>
      </c>
      <c r="D19" s="111">
        <v>21</v>
      </c>
      <c r="E19" s="112">
        <v>0.54011234336742042</v>
      </c>
      <c r="F19" s="113">
        <f t="shared" si="0"/>
        <v>0.75867052023121384</v>
      </c>
      <c r="G19" s="119" t="s">
        <v>32</v>
      </c>
      <c r="H19" s="110" t="s">
        <v>33</v>
      </c>
      <c r="I19" s="111">
        <v>17</v>
      </c>
      <c r="J19" s="112">
        <v>0.85243968237094558</v>
      </c>
      <c r="K19" s="113">
        <f t="shared" si="1"/>
        <v>0.85341365461847396</v>
      </c>
      <c r="L19" s="119" t="s">
        <v>44</v>
      </c>
      <c r="M19" s="110" t="s">
        <v>45</v>
      </c>
      <c r="N19" s="111">
        <v>7</v>
      </c>
      <c r="O19" s="112">
        <v>0.36962642385378847</v>
      </c>
      <c r="P19" s="115">
        <f t="shared" si="2"/>
        <v>0.902061855670103</v>
      </c>
    </row>
    <row r="20" spans="1:18" s="8" customFormat="1" ht="19.5" customHeight="1">
      <c r="A20" s="20">
        <v>9</v>
      </c>
      <c r="B20" s="119" t="s">
        <v>37</v>
      </c>
      <c r="C20" s="110" t="s">
        <v>38</v>
      </c>
      <c r="D20" s="111">
        <v>17</v>
      </c>
      <c r="E20" s="112">
        <v>0.43723380177362603</v>
      </c>
      <c r="F20" s="113">
        <f t="shared" si="0"/>
        <v>0.61416184971098264</v>
      </c>
      <c r="G20" s="119" t="s">
        <v>37</v>
      </c>
      <c r="H20" s="110" t="s">
        <v>38</v>
      </c>
      <c r="I20" s="111">
        <v>11</v>
      </c>
      <c r="J20" s="112">
        <v>0.55157861800472952</v>
      </c>
      <c r="K20" s="113">
        <f t="shared" si="1"/>
        <v>0.55220883534136544</v>
      </c>
      <c r="L20" s="119" t="s">
        <v>42</v>
      </c>
      <c r="M20" s="110" t="s">
        <v>43</v>
      </c>
      <c r="N20" s="111">
        <v>7</v>
      </c>
      <c r="O20" s="112">
        <v>0.36962642385378847</v>
      </c>
      <c r="P20" s="115">
        <f t="shared" si="2"/>
        <v>0.902061855670103</v>
      </c>
      <c r="Q20" s="141"/>
      <c r="R20" s="141"/>
    </row>
    <row r="21" spans="1:18" s="8" customFormat="1" ht="19.5" customHeight="1">
      <c r="A21" s="20">
        <v>10</v>
      </c>
      <c r="B21" s="119" t="s">
        <v>36</v>
      </c>
      <c r="C21" s="110" t="s">
        <v>62</v>
      </c>
      <c r="D21" s="111">
        <v>15</v>
      </c>
      <c r="E21" s="112">
        <v>0.38579453097672889</v>
      </c>
      <c r="F21" s="113">
        <f t="shared" si="0"/>
        <v>0.54190751445086704</v>
      </c>
      <c r="G21" s="119" t="s">
        <v>36</v>
      </c>
      <c r="H21" s="110" t="s">
        <v>62</v>
      </c>
      <c r="I21" s="111">
        <v>9</v>
      </c>
      <c r="J21" s="112">
        <v>0.45129159654932416</v>
      </c>
      <c r="K21" s="113">
        <f t="shared" si="1"/>
        <v>0.45180722891566261</v>
      </c>
      <c r="L21" s="119" t="s">
        <v>37</v>
      </c>
      <c r="M21" s="110" t="s">
        <v>38</v>
      </c>
      <c r="N21" s="111">
        <v>6</v>
      </c>
      <c r="O21" s="112">
        <v>0.31682264901753299</v>
      </c>
      <c r="P21" s="115">
        <f t="shared" si="2"/>
        <v>0.77319587628865982</v>
      </c>
    </row>
    <row r="22" spans="1:18" s="8" customFormat="1" ht="19.5" customHeight="1">
      <c r="A22" s="20"/>
      <c r="B22" s="120"/>
      <c r="C22" s="110" t="s">
        <v>41</v>
      </c>
      <c r="D22" s="111">
        <f>D10-SUM(D12:D21)</f>
        <v>449</v>
      </c>
      <c r="E22" s="112">
        <v>11.548116293903417</v>
      </c>
      <c r="F22" s="113">
        <f t="shared" si="0"/>
        <v>16.221098265895954</v>
      </c>
      <c r="G22" s="117"/>
      <c r="H22" s="110" t="s">
        <v>41</v>
      </c>
      <c r="I22" s="111">
        <f>I10-SUM(I12:I21)</f>
        <v>280</v>
      </c>
      <c r="J22" s="112">
        <v>14.040183003756752</v>
      </c>
      <c r="K22" s="113">
        <f t="shared" si="1"/>
        <v>14.056224899598394</v>
      </c>
      <c r="L22" s="120"/>
      <c r="M22" s="110" t="s">
        <v>41</v>
      </c>
      <c r="N22" s="111">
        <f>N10-SUM(N12:N21)</f>
        <v>164</v>
      </c>
      <c r="O22" s="112">
        <v>8.6598190731459006</v>
      </c>
      <c r="P22" s="115">
        <f t="shared" si="2"/>
        <v>21.134020618556701</v>
      </c>
    </row>
    <row r="23" spans="1:18" s="8" customFormat="1" ht="5.0999999999999996" customHeight="1">
      <c r="A23" s="20"/>
      <c r="B23" s="120"/>
      <c r="C23" s="110"/>
      <c r="D23" s="111"/>
      <c r="E23" s="112"/>
      <c r="F23" s="113"/>
      <c r="G23" s="117"/>
      <c r="H23" s="118"/>
      <c r="I23" s="111"/>
      <c r="J23" s="112"/>
      <c r="K23" s="113"/>
      <c r="L23" s="117"/>
      <c r="M23" s="118"/>
      <c r="N23" s="111"/>
      <c r="O23" s="112"/>
      <c r="P23" s="27"/>
    </row>
    <row r="24" spans="1:18" s="8" customFormat="1" ht="5.0999999999999996" customHeight="1">
      <c r="A24" s="121"/>
      <c r="B24" s="122"/>
      <c r="C24" s="123"/>
      <c r="D24" s="124"/>
      <c r="E24" s="125"/>
      <c r="F24" s="126"/>
      <c r="G24" s="127"/>
      <c r="H24" s="128"/>
      <c r="I24" s="124"/>
      <c r="J24" s="125"/>
      <c r="K24" s="126"/>
      <c r="L24" s="127"/>
      <c r="M24" s="128"/>
      <c r="N24" s="124"/>
      <c r="O24" s="125"/>
      <c r="P24" s="129"/>
    </row>
    <row r="25" spans="1:18" s="8" customFormat="1" ht="19.5" customHeight="1">
      <c r="A25" s="20">
        <v>11</v>
      </c>
      <c r="B25" s="119" t="s">
        <v>44</v>
      </c>
      <c r="C25" s="110" t="s">
        <v>45</v>
      </c>
      <c r="D25" s="111">
        <v>10</v>
      </c>
      <c r="E25" s="112">
        <v>0.25719635398448593</v>
      </c>
      <c r="F25" s="113">
        <f>D25/$D$10*100</f>
        <v>0.36127167630057805</v>
      </c>
      <c r="G25" s="119" t="s">
        <v>46</v>
      </c>
      <c r="H25" s="110" t="s">
        <v>47</v>
      </c>
      <c r="I25" s="111">
        <v>7</v>
      </c>
      <c r="J25" s="112">
        <v>0.3510045750939188</v>
      </c>
      <c r="K25" s="113">
        <f>I25/$I$10*100</f>
        <v>0.35140562248995982</v>
      </c>
      <c r="L25" s="119" t="s">
        <v>36</v>
      </c>
      <c r="M25" s="110" t="s">
        <v>62</v>
      </c>
      <c r="N25" s="111">
        <v>6</v>
      </c>
      <c r="O25" s="112">
        <v>0.31682264901753299</v>
      </c>
      <c r="P25" s="115">
        <f>N25/$N$10*100</f>
        <v>0.77319587628865982</v>
      </c>
      <c r="Q25" s="141"/>
      <c r="R25" s="141"/>
    </row>
    <row r="26" spans="1:18" s="8" customFormat="1" ht="19.5" customHeight="1">
      <c r="A26" s="20">
        <v>12</v>
      </c>
      <c r="B26" s="119" t="s">
        <v>46</v>
      </c>
      <c r="C26" s="110" t="s">
        <v>47</v>
      </c>
      <c r="D26" s="111">
        <v>9</v>
      </c>
      <c r="E26" s="112">
        <v>0.23147671858603736</v>
      </c>
      <c r="F26" s="113">
        <f>D26/$D$10*100</f>
        <v>0.32514450867052025</v>
      </c>
      <c r="G26" s="119" t="s">
        <v>39</v>
      </c>
      <c r="H26" s="110" t="s">
        <v>40</v>
      </c>
      <c r="I26" s="111">
        <v>5</v>
      </c>
      <c r="J26" s="112">
        <v>0.25071755363851339</v>
      </c>
      <c r="K26" s="113">
        <f>I26/$I$10*100</f>
        <v>0.25100401606425704</v>
      </c>
      <c r="L26" s="119" t="s">
        <v>48</v>
      </c>
      <c r="M26" s="110" t="s">
        <v>49</v>
      </c>
      <c r="N26" s="111">
        <v>4</v>
      </c>
      <c r="O26" s="112">
        <v>0.211215099345022</v>
      </c>
      <c r="P26" s="115">
        <f>N26/$N$10*100</f>
        <v>0.51546391752577314</v>
      </c>
    </row>
    <row r="27" spans="1:18" s="8" customFormat="1" ht="19.5" customHeight="1">
      <c r="A27" s="20">
        <v>13</v>
      </c>
      <c r="B27" s="119" t="s">
        <v>39</v>
      </c>
      <c r="C27" s="110" t="s">
        <v>40</v>
      </c>
      <c r="D27" s="111">
        <v>8</v>
      </c>
      <c r="E27" s="112">
        <v>0.20575708318758873</v>
      </c>
      <c r="F27" s="113">
        <f>D27/$D$10*100</f>
        <v>0.28901734104046239</v>
      </c>
      <c r="G27" s="119" t="s">
        <v>48</v>
      </c>
      <c r="H27" s="110" t="s">
        <v>49</v>
      </c>
      <c r="I27" s="111">
        <v>3</v>
      </c>
      <c r="J27" s="112">
        <v>0.15043053218310806</v>
      </c>
      <c r="K27" s="113">
        <f>I27/$I$10*100</f>
        <v>0.15060240963855423</v>
      </c>
      <c r="L27" s="119" t="s">
        <v>39</v>
      </c>
      <c r="M27" s="110" t="s">
        <v>40</v>
      </c>
      <c r="N27" s="111">
        <v>3</v>
      </c>
      <c r="O27" s="112">
        <v>0.15841132450876649</v>
      </c>
      <c r="P27" s="115">
        <f>N27/$N$10*100</f>
        <v>0.38659793814432991</v>
      </c>
      <c r="Q27" s="141"/>
      <c r="R27" s="141"/>
    </row>
    <row r="28" spans="1:18" s="8" customFormat="1" ht="19.5" customHeight="1">
      <c r="A28" s="20">
        <v>14</v>
      </c>
      <c r="B28" s="119" t="s">
        <v>48</v>
      </c>
      <c r="C28" s="110" t="s">
        <v>49</v>
      </c>
      <c r="D28" s="111">
        <v>7</v>
      </c>
      <c r="E28" s="112">
        <v>0.18003744778914013</v>
      </c>
      <c r="F28" s="113">
        <f>D28/$D$10*100</f>
        <v>0.25289017341040465</v>
      </c>
      <c r="G28" s="119" t="s">
        <v>63</v>
      </c>
      <c r="H28" s="110" t="s">
        <v>64</v>
      </c>
      <c r="I28" s="111">
        <v>3</v>
      </c>
      <c r="J28" s="112">
        <v>0.15043053218310806</v>
      </c>
      <c r="K28" s="113">
        <f>I28/$I$10*100</f>
        <v>0.15060240963855423</v>
      </c>
      <c r="L28" s="119" t="s">
        <v>34</v>
      </c>
      <c r="M28" s="110" t="s">
        <v>35</v>
      </c>
      <c r="N28" s="111">
        <v>3</v>
      </c>
      <c r="O28" s="112">
        <v>0.15841132450876649</v>
      </c>
      <c r="P28" s="115">
        <f>N28/$N$10*100</f>
        <v>0.38659793814432991</v>
      </c>
    </row>
    <row r="29" spans="1:18" s="68" customFormat="1" ht="19.5" customHeight="1">
      <c r="A29" s="130">
        <v>15</v>
      </c>
      <c r="B29" s="131" t="s">
        <v>42</v>
      </c>
      <c r="C29" s="132" t="s">
        <v>43</v>
      </c>
      <c r="D29" s="66">
        <v>7</v>
      </c>
      <c r="E29" s="133">
        <v>0.18003744778914013</v>
      </c>
      <c r="F29" s="134">
        <f>D29/$D$10*100</f>
        <v>0.25289017341040465</v>
      </c>
      <c r="G29" s="131" t="s">
        <v>44</v>
      </c>
      <c r="H29" s="132" t="s">
        <v>45</v>
      </c>
      <c r="I29" s="66">
        <v>3</v>
      </c>
      <c r="J29" s="133">
        <v>0.15043053218310806</v>
      </c>
      <c r="K29" s="134">
        <f>I29/$I$10*100</f>
        <v>0.15060240963855423</v>
      </c>
      <c r="L29" s="131" t="s">
        <v>63</v>
      </c>
      <c r="M29" s="132" t="s">
        <v>64</v>
      </c>
      <c r="N29" s="66">
        <v>2</v>
      </c>
      <c r="O29" s="133">
        <v>0.105607549672511</v>
      </c>
      <c r="P29" s="133">
        <f>N29/$N$10*100</f>
        <v>0.25773195876288657</v>
      </c>
    </row>
    <row r="30" spans="1:18" s="68" customFormat="1" ht="2.25" customHeight="1">
      <c r="A30" s="135"/>
      <c r="B30" s="119"/>
      <c r="C30" s="150"/>
      <c r="D30" s="111"/>
      <c r="E30" s="112"/>
      <c r="F30" s="112"/>
      <c r="G30" s="117"/>
      <c r="H30" s="151"/>
      <c r="I30" s="111"/>
      <c r="J30" s="112"/>
      <c r="K30" s="112"/>
      <c r="L30" s="117"/>
      <c r="M30" s="151"/>
      <c r="N30" s="111"/>
      <c r="O30" s="112"/>
      <c r="P30" s="112"/>
    </row>
    <row r="31" spans="1:18" s="73" customFormat="1">
      <c r="A31" s="19" t="s">
        <v>72</v>
      </c>
      <c r="B31" s="71"/>
      <c r="I31" s="19"/>
      <c r="J31" s="19"/>
      <c r="K31" s="19"/>
      <c r="L31" s="145"/>
      <c r="M31" s="145"/>
      <c r="N31" s="19"/>
      <c r="O31" s="19"/>
      <c r="P31" s="19"/>
    </row>
    <row r="32" spans="1:18" s="73" customFormat="1">
      <c r="A32" s="19" t="s">
        <v>73</v>
      </c>
      <c r="B32" s="71"/>
      <c r="I32" s="19"/>
      <c r="J32" s="19"/>
      <c r="K32" s="19"/>
      <c r="N32" s="19"/>
      <c r="O32" s="19"/>
      <c r="P32" s="19"/>
    </row>
    <row r="33" spans="1:16" s="77" customFormat="1" ht="15.6">
      <c r="A33" s="137" t="s">
        <v>18</v>
      </c>
      <c r="B33" s="76"/>
      <c r="C33" s="73"/>
      <c r="H33" s="73"/>
      <c r="I33" s="137"/>
      <c r="J33" s="137"/>
      <c r="K33" s="137"/>
      <c r="M33" s="73"/>
      <c r="N33" s="137"/>
      <c r="O33" s="137"/>
      <c r="P33" s="137"/>
    </row>
    <row r="34" spans="1:16" s="141" customFormat="1">
      <c r="C34" s="145"/>
      <c r="H34" s="145"/>
      <c r="M34" s="145"/>
    </row>
    <row r="35" spans="1:16" s="141" customFormat="1">
      <c r="C35" s="145"/>
      <c r="H35" s="145"/>
      <c r="M35" s="145"/>
    </row>
    <row r="36" spans="1:16" s="141" customFormat="1">
      <c r="C36" s="145"/>
      <c r="H36" s="145"/>
      <c r="M36" s="145"/>
    </row>
    <row r="37" spans="1:16" s="141" customFormat="1">
      <c r="C37" s="145"/>
      <c r="H37" s="145"/>
      <c r="M37" s="145"/>
    </row>
    <row r="38" spans="1:16" s="141" customFormat="1">
      <c r="C38" s="145"/>
      <c r="H38" s="145"/>
      <c r="M38" s="145"/>
    </row>
    <row r="39" spans="1:16" s="141" customFormat="1">
      <c r="C39" s="145"/>
      <c r="H39" s="145"/>
      <c r="M39" s="145"/>
    </row>
    <row r="40" spans="1:16" s="141" customFormat="1">
      <c r="C40" s="145"/>
      <c r="H40" s="145"/>
      <c r="M40" s="145"/>
    </row>
    <row r="41" spans="1:16" s="141" customFormat="1">
      <c r="C41" s="145"/>
      <c r="H41" s="145"/>
      <c r="M41" s="145"/>
    </row>
    <row r="42" spans="1:16" s="141" customFormat="1">
      <c r="C42" s="145"/>
      <c r="H42" s="145"/>
      <c r="M42" s="145"/>
    </row>
    <row r="43" spans="1:16" s="141" customFormat="1">
      <c r="C43" s="145"/>
      <c r="H43" s="145"/>
      <c r="M43" s="145"/>
    </row>
    <row r="44" spans="1:16" s="141" customFormat="1">
      <c r="C44" s="145"/>
      <c r="H44" s="145"/>
      <c r="M44" s="145"/>
    </row>
    <row r="45" spans="1:16" s="141" customFormat="1">
      <c r="C45" s="145"/>
      <c r="H45" s="145"/>
      <c r="M45" s="145"/>
    </row>
    <row r="46" spans="1:16" s="141" customFormat="1">
      <c r="C46" s="145"/>
      <c r="H46" s="145"/>
      <c r="M46" s="145"/>
    </row>
    <row r="47" spans="1:16" s="141" customFormat="1">
      <c r="C47" s="145"/>
      <c r="H47" s="145"/>
      <c r="M47" s="145"/>
    </row>
    <row r="48" spans="1:16" s="141" customFormat="1">
      <c r="C48" s="145"/>
      <c r="H48" s="145"/>
      <c r="M48" s="145"/>
    </row>
    <row r="49" spans="3:13" s="141" customFormat="1">
      <c r="C49" s="145"/>
      <c r="H49" s="145"/>
      <c r="M49" s="145"/>
    </row>
    <row r="50" spans="3:13" s="141" customFormat="1">
      <c r="C50" s="145"/>
      <c r="H50" s="145"/>
      <c r="M50" s="145"/>
    </row>
    <row r="51" spans="3:13" s="141" customFormat="1">
      <c r="C51" s="145"/>
      <c r="H51" s="145"/>
      <c r="M51" s="145"/>
    </row>
    <row r="52" spans="3:13" s="141" customFormat="1">
      <c r="C52" s="145"/>
      <c r="H52" s="145"/>
      <c r="M52" s="145"/>
    </row>
    <row r="53" spans="3:13" s="141" customFormat="1">
      <c r="C53" s="145"/>
      <c r="H53" s="145"/>
      <c r="M53" s="145"/>
    </row>
    <row r="54" spans="3:13" s="141" customFormat="1">
      <c r="C54" s="145"/>
      <c r="H54" s="145"/>
      <c r="M54" s="145"/>
    </row>
    <row r="55" spans="3:13" s="141" customFormat="1">
      <c r="C55" s="145"/>
      <c r="H55" s="145"/>
      <c r="M55" s="145"/>
    </row>
    <row r="56" spans="3:13" s="141" customFormat="1">
      <c r="C56" s="145"/>
      <c r="H56" s="145"/>
      <c r="M56" s="145"/>
    </row>
    <row r="57" spans="3:13" s="141" customFormat="1">
      <c r="C57" s="145"/>
      <c r="H57" s="145"/>
      <c r="M57" s="145"/>
    </row>
    <row r="58" spans="3:13" s="141" customFormat="1">
      <c r="C58" s="145"/>
      <c r="H58" s="145"/>
      <c r="M58" s="145"/>
    </row>
    <row r="59" spans="3:13" s="141" customFormat="1">
      <c r="C59" s="145"/>
      <c r="H59" s="145"/>
      <c r="M59" s="145"/>
    </row>
    <row r="60" spans="3:13" s="141" customFormat="1">
      <c r="C60" s="145"/>
      <c r="H60" s="145"/>
      <c r="M60" s="145"/>
    </row>
    <row r="61" spans="3:13" s="141" customFormat="1">
      <c r="C61" s="145"/>
      <c r="H61" s="145"/>
      <c r="M61" s="145"/>
    </row>
    <row r="62" spans="3:13" s="141" customFormat="1">
      <c r="C62" s="145"/>
      <c r="H62" s="145"/>
      <c r="M62" s="145"/>
    </row>
    <row r="63" spans="3:13" s="141" customFormat="1">
      <c r="C63" s="145"/>
      <c r="H63" s="145"/>
      <c r="M63" s="145"/>
    </row>
    <row r="64" spans="3:13" s="141" customFormat="1">
      <c r="C64" s="145"/>
      <c r="H64" s="145"/>
      <c r="M64" s="145"/>
    </row>
    <row r="65" spans="3:13" s="141" customFormat="1">
      <c r="C65" s="145"/>
      <c r="H65" s="145"/>
      <c r="M65" s="145"/>
    </row>
    <row r="66" spans="3:13" s="141" customFormat="1">
      <c r="C66" s="145"/>
      <c r="H66" s="145"/>
      <c r="M66" s="145"/>
    </row>
    <row r="67" spans="3:13" s="141" customFormat="1">
      <c r="C67" s="145"/>
      <c r="H67" s="145"/>
      <c r="M67" s="145"/>
    </row>
    <row r="68" spans="3:13" s="141" customFormat="1">
      <c r="C68" s="145"/>
      <c r="H68" s="145"/>
      <c r="M68" s="145"/>
    </row>
    <row r="69" spans="3:13" s="141" customFormat="1">
      <c r="C69" s="145"/>
      <c r="H69" s="145"/>
      <c r="M69" s="145"/>
    </row>
    <row r="70" spans="3:13" s="141" customFormat="1">
      <c r="C70" s="145"/>
      <c r="H70" s="145"/>
      <c r="M70" s="145"/>
    </row>
    <row r="71" spans="3:13" s="141" customFormat="1">
      <c r="C71" s="145"/>
      <c r="H71" s="145"/>
      <c r="M71" s="145"/>
    </row>
    <row r="72" spans="3:13" s="141" customFormat="1">
      <c r="C72" s="145"/>
      <c r="H72" s="145"/>
      <c r="M72" s="145"/>
    </row>
    <row r="73" spans="3:13" s="141" customFormat="1">
      <c r="C73" s="145"/>
      <c r="H73" s="145"/>
      <c r="M73" s="145"/>
    </row>
    <row r="74" spans="3:13" s="141" customFormat="1">
      <c r="C74" s="145"/>
      <c r="H74" s="145"/>
      <c r="M74" s="145"/>
    </row>
    <row r="75" spans="3:13" s="141" customFormat="1">
      <c r="C75" s="145"/>
      <c r="H75" s="145"/>
      <c r="M75" s="145"/>
    </row>
    <row r="76" spans="3:13" s="141" customFormat="1">
      <c r="C76" s="145"/>
      <c r="H76" s="145"/>
      <c r="M76" s="145"/>
    </row>
    <row r="77" spans="3:13" s="141" customFormat="1">
      <c r="C77" s="145"/>
      <c r="H77" s="145"/>
      <c r="M77" s="145"/>
    </row>
    <row r="78" spans="3:13" s="141" customFormat="1">
      <c r="C78" s="145"/>
      <c r="H78" s="145"/>
      <c r="M78" s="145"/>
    </row>
    <row r="79" spans="3:13" s="141" customFormat="1">
      <c r="C79" s="145"/>
      <c r="H79" s="145"/>
      <c r="M79" s="145"/>
    </row>
    <row r="80" spans="3:13" s="141" customFormat="1">
      <c r="C80" s="145"/>
      <c r="H80" s="145"/>
      <c r="M80" s="145"/>
    </row>
    <row r="81" spans="3:13" s="141" customFormat="1">
      <c r="C81" s="145"/>
      <c r="H81" s="145"/>
      <c r="M81" s="145"/>
    </row>
    <row r="82" spans="3:13" s="141" customFormat="1">
      <c r="C82" s="145"/>
      <c r="H82" s="145"/>
      <c r="M82" s="145"/>
    </row>
    <row r="83" spans="3:13" s="141" customFormat="1">
      <c r="C83" s="145"/>
      <c r="H83" s="145"/>
      <c r="M83" s="145"/>
    </row>
    <row r="84" spans="3:13" s="141" customFormat="1">
      <c r="C84" s="145"/>
      <c r="H84" s="145"/>
      <c r="M84" s="145"/>
    </row>
    <row r="85" spans="3:13" s="141" customFormat="1">
      <c r="C85" s="145"/>
      <c r="H85" s="145"/>
      <c r="M85" s="145"/>
    </row>
    <row r="86" spans="3:13" s="141" customFormat="1">
      <c r="C86" s="145"/>
      <c r="H86" s="145"/>
      <c r="M86" s="145"/>
    </row>
    <row r="87" spans="3:13" s="141" customFormat="1">
      <c r="C87" s="145"/>
      <c r="H87" s="145"/>
      <c r="M87" s="145"/>
    </row>
  </sheetData>
  <mergeCells count="1">
    <mergeCell ref="A1:P1"/>
  </mergeCells>
  <phoneticPr fontId="19" type="noConversion"/>
  <printOptions horizontalCentered="1"/>
  <pageMargins left="7.874015748031496E-2" right="7.874015748031496E-2" top="0.70866141732283472" bottom="0.59055118110236227" header="0.51181102362204722" footer="0.47244094488188981"/>
  <pageSetup paperSize="9" scale="95" orientation="landscape" horizontalDpi="4294967292"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
  <sheetViews>
    <sheetView showGridLines="0" zoomScale="80" workbookViewId="0">
      <selection sqref="A1:IV65536"/>
    </sheetView>
  </sheetViews>
  <sheetFormatPr defaultColWidth="9" defaultRowHeight="16.2"/>
  <cols>
    <col min="1" max="1" width="2.69921875" style="76" customWidth="1"/>
    <col min="2" max="2" width="7.8984375" style="8" customWidth="1"/>
    <col min="3" max="3" width="18.8984375" style="73" customWidth="1"/>
    <col min="4" max="4" width="6.09765625" style="76" bestFit="1" customWidth="1"/>
    <col min="5" max="5" width="7.5" style="76" customWidth="1"/>
    <col min="6" max="6" width="7.5" style="76" bestFit="1" customWidth="1"/>
    <col min="7" max="7" width="7.8984375" style="76" customWidth="1"/>
    <col min="8" max="8" width="18.8984375" style="71" customWidth="1"/>
    <col min="9" max="9" width="6.09765625" style="76" bestFit="1" customWidth="1"/>
    <col min="10" max="11" width="7.09765625" style="76" customWidth="1"/>
    <col min="12" max="12" width="7.8984375" style="76" customWidth="1"/>
    <col min="13" max="13" width="18.8984375" style="71" customWidth="1"/>
    <col min="14" max="14" width="4.09765625" style="76" customWidth="1"/>
    <col min="15" max="16" width="7.09765625" style="76" customWidth="1"/>
    <col min="17" max="16384" width="9" style="76"/>
  </cols>
  <sheetData>
    <row r="1" spans="1:19" s="71" customFormat="1" ht="24.6">
      <c r="A1" s="474" t="s">
        <v>391</v>
      </c>
      <c r="B1" s="474"/>
      <c r="C1" s="474"/>
      <c r="D1" s="474"/>
      <c r="E1" s="474"/>
      <c r="F1" s="474"/>
      <c r="G1" s="474"/>
      <c r="H1" s="474"/>
      <c r="I1" s="474"/>
      <c r="J1" s="474"/>
      <c r="K1" s="474"/>
      <c r="L1" s="474"/>
      <c r="M1" s="474"/>
      <c r="N1" s="474"/>
      <c r="O1" s="474"/>
      <c r="P1" s="474"/>
    </row>
    <row r="2" spans="1:19" s="71" customFormat="1" ht="10.5" customHeight="1">
      <c r="A2" s="139"/>
      <c r="B2" s="146"/>
      <c r="C2" s="147"/>
      <c r="D2" s="147"/>
      <c r="E2" s="147"/>
      <c r="F2" s="146"/>
      <c r="G2" s="146"/>
      <c r="H2" s="146"/>
      <c r="I2" s="146"/>
      <c r="J2" s="146"/>
      <c r="K2" s="146"/>
      <c r="L2" s="146"/>
      <c r="M2" s="146"/>
      <c r="N2" s="146"/>
      <c r="O2" s="146"/>
      <c r="P2" s="146"/>
    </row>
    <row r="3" spans="1:19" s="71" customFormat="1">
      <c r="A3" s="146" t="s">
        <v>74</v>
      </c>
      <c r="B3" s="148"/>
      <c r="C3" s="148"/>
      <c r="D3" s="146"/>
      <c r="E3" s="146"/>
      <c r="F3" s="146"/>
      <c r="G3" s="146"/>
      <c r="H3" s="147"/>
      <c r="I3" s="146"/>
      <c r="J3" s="146"/>
      <c r="K3" s="146"/>
      <c r="L3" s="146"/>
      <c r="M3" s="146"/>
      <c r="N3" s="146"/>
      <c r="O3" s="146"/>
      <c r="P3" s="148"/>
    </row>
    <row r="4" spans="1:19" ht="10.5" customHeight="1"/>
    <row r="5" spans="1:19" s="71" customFormat="1">
      <c r="A5" s="10" t="s">
        <v>0</v>
      </c>
      <c r="B5" s="78"/>
      <c r="C5" s="79" t="s">
        <v>1</v>
      </c>
      <c r="D5" s="78"/>
      <c r="E5" s="80"/>
      <c r="F5" s="81"/>
      <c r="G5" s="82"/>
      <c r="H5" s="79" t="s">
        <v>2</v>
      </c>
      <c r="I5" s="82"/>
      <c r="J5" s="83"/>
      <c r="K5" s="84"/>
      <c r="L5" s="85"/>
      <c r="M5" s="79" t="s">
        <v>3</v>
      </c>
      <c r="N5" s="82"/>
      <c r="O5" s="83"/>
      <c r="P5" s="86"/>
    </row>
    <row r="6" spans="1:19" s="71" customFormat="1">
      <c r="A6" s="87"/>
      <c r="B6" s="88" t="s">
        <v>4</v>
      </c>
      <c r="C6" s="89"/>
      <c r="D6" s="10" t="s">
        <v>5</v>
      </c>
      <c r="E6" s="90" t="s">
        <v>6</v>
      </c>
      <c r="F6" s="10" t="s">
        <v>5</v>
      </c>
      <c r="G6" s="88" t="s">
        <v>4</v>
      </c>
      <c r="H6" s="89"/>
      <c r="I6" s="10" t="s">
        <v>5</v>
      </c>
      <c r="J6" s="10" t="s">
        <v>6</v>
      </c>
      <c r="K6" s="10" t="s">
        <v>5</v>
      </c>
      <c r="L6" s="88" t="s">
        <v>4</v>
      </c>
      <c r="M6" s="91"/>
      <c r="N6" s="10" t="s">
        <v>5</v>
      </c>
      <c r="O6" s="10" t="s">
        <v>6</v>
      </c>
      <c r="P6" s="18" t="s">
        <v>5</v>
      </c>
    </row>
    <row r="7" spans="1:19" s="71" customFormat="1">
      <c r="A7" s="87"/>
      <c r="B7" s="92" t="s">
        <v>7</v>
      </c>
      <c r="C7" s="93" t="s">
        <v>8</v>
      </c>
      <c r="D7" s="94"/>
      <c r="E7" s="95" t="s">
        <v>9</v>
      </c>
      <c r="F7" s="94" t="s">
        <v>10</v>
      </c>
      <c r="G7" s="92" t="s">
        <v>7</v>
      </c>
      <c r="H7" s="93" t="s">
        <v>8</v>
      </c>
      <c r="I7" s="94"/>
      <c r="J7" s="94" t="s">
        <v>11</v>
      </c>
      <c r="K7" s="94" t="s">
        <v>10</v>
      </c>
      <c r="L7" s="92" t="s">
        <v>7</v>
      </c>
      <c r="M7" s="96" t="s">
        <v>8</v>
      </c>
      <c r="N7" s="94"/>
      <c r="O7" s="94" t="s">
        <v>12</v>
      </c>
      <c r="P7" s="97" t="s">
        <v>10</v>
      </c>
    </row>
    <row r="8" spans="1:19" s="71" customFormat="1">
      <c r="A8" s="98" t="s">
        <v>13</v>
      </c>
      <c r="B8" s="99" t="s">
        <v>14</v>
      </c>
      <c r="C8" s="100"/>
      <c r="D8" s="98" t="s">
        <v>15</v>
      </c>
      <c r="E8" s="101" t="s">
        <v>16</v>
      </c>
      <c r="F8" s="98" t="s">
        <v>17</v>
      </c>
      <c r="G8" s="99" t="s">
        <v>14</v>
      </c>
      <c r="H8" s="100"/>
      <c r="I8" s="98" t="s">
        <v>15</v>
      </c>
      <c r="J8" s="98" t="s">
        <v>16</v>
      </c>
      <c r="K8" s="98" t="s">
        <v>17</v>
      </c>
      <c r="L8" s="99" t="s">
        <v>14</v>
      </c>
      <c r="M8" s="102"/>
      <c r="N8" s="98" t="s">
        <v>15</v>
      </c>
      <c r="O8" s="98" t="s">
        <v>16</v>
      </c>
      <c r="P8" s="103" t="s">
        <v>17</v>
      </c>
    </row>
    <row r="9" spans="1:19" ht="3.9" customHeight="1">
      <c r="A9" s="104"/>
      <c r="B9" s="105"/>
      <c r="C9" s="110"/>
      <c r="D9" s="107"/>
      <c r="E9" s="107"/>
      <c r="F9" s="104"/>
      <c r="G9" s="108"/>
      <c r="H9" s="149"/>
      <c r="I9" s="107"/>
      <c r="J9" s="107"/>
      <c r="K9" s="104"/>
      <c r="L9" s="108"/>
      <c r="M9" s="149"/>
      <c r="N9" s="107"/>
      <c r="O9" s="107"/>
      <c r="P9" s="27"/>
    </row>
    <row r="10" spans="1:19" s="1" customFormat="1" ht="19.5" customHeight="1">
      <c r="A10" s="20" t="s">
        <v>18</v>
      </c>
      <c r="B10" s="152" t="s">
        <v>18</v>
      </c>
      <c r="C10" s="110" t="s">
        <v>19</v>
      </c>
      <c r="D10" s="111">
        <v>2885</v>
      </c>
      <c r="E10" s="112">
        <v>74.083033085200114</v>
      </c>
      <c r="F10" s="113">
        <f>D10/$D$10*100</f>
        <v>100</v>
      </c>
      <c r="G10" s="114"/>
      <c r="H10" s="110" t="s">
        <v>19</v>
      </c>
      <c r="I10" s="111">
        <v>2033</v>
      </c>
      <c r="J10" s="112">
        <v>101.78634280618888</v>
      </c>
      <c r="K10" s="113">
        <f>I10/$I$10*100</f>
        <v>100</v>
      </c>
      <c r="L10" s="105" t="s">
        <v>18</v>
      </c>
      <c r="M10" s="110" t="s">
        <v>19</v>
      </c>
      <c r="N10" s="111">
        <v>852</v>
      </c>
      <c r="O10" s="112">
        <v>44.914038641888034</v>
      </c>
      <c r="P10" s="115">
        <f>N10/$N$10*100</f>
        <v>100</v>
      </c>
    </row>
    <row r="11" spans="1:19" ht="6" customHeight="1">
      <c r="A11" s="20"/>
      <c r="B11" s="116"/>
      <c r="C11" s="110"/>
      <c r="D11" s="111"/>
      <c r="E11" s="112"/>
      <c r="F11" s="113"/>
      <c r="G11" s="117"/>
      <c r="H11" s="118"/>
      <c r="I11" s="111"/>
      <c r="J11" s="112"/>
      <c r="K11" s="113"/>
      <c r="L11" s="116"/>
      <c r="M11" s="110"/>
      <c r="N11" s="111"/>
      <c r="O11" s="112"/>
      <c r="P11" s="27"/>
    </row>
    <row r="12" spans="1:19" s="8" customFormat="1" ht="19.5" customHeight="1">
      <c r="A12" s="20">
        <v>1</v>
      </c>
      <c r="B12" s="119" t="s">
        <v>20</v>
      </c>
      <c r="C12" s="110" t="s">
        <v>21</v>
      </c>
      <c r="D12" s="111">
        <v>1820</v>
      </c>
      <c r="E12" s="112">
        <v>46.735223644736294</v>
      </c>
      <c r="F12" s="113">
        <f t="shared" ref="F12:F22" si="0">D12/$D$10*100</f>
        <v>63.084922010398614</v>
      </c>
      <c r="G12" s="119" t="s">
        <v>20</v>
      </c>
      <c r="H12" s="110" t="s">
        <v>21</v>
      </c>
      <c r="I12" s="111">
        <v>1369</v>
      </c>
      <c r="J12" s="112">
        <v>68.541811756848304</v>
      </c>
      <c r="K12" s="113">
        <f t="shared" ref="K12:K22" si="1">I12/$I$10*100</f>
        <v>67.338908017707823</v>
      </c>
      <c r="L12" s="119" t="s">
        <v>20</v>
      </c>
      <c r="M12" s="110" t="s">
        <v>21</v>
      </c>
      <c r="N12" s="111">
        <v>451</v>
      </c>
      <c r="O12" s="112">
        <v>23.774919515835098</v>
      </c>
      <c r="P12" s="115">
        <f t="shared" ref="P12:P22" si="2">N12/$N$10*100</f>
        <v>52.934272300469488</v>
      </c>
    </row>
    <row r="13" spans="1:19" s="8" customFormat="1" ht="19.5" customHeight="1">
      <c r="A13" s="20">
        <v>2</v>
      </c>
      <c r="B13" s="119" t="s">
        <v>22</v>
      </c>
      <c r="C13" s="110" t="s">
        <v>23</v>
      </c>
      <c r="D13" s="111">
        <v>219</v>
      </c>
      <c r="E13" s="112">
        <v>5.6236340539545315</v>
      </c>
      <c r="F13" s="113">
        <f t="shared" si="0"/>
        <v>7.5909878682842287</v>
      </c>
      <c r="G13" s="119" t="s">
        <v>22</v>
      </c>
      <c r="H13" s="110" t="s">
        <v>23</v>
      </c>
      <c r="I13" s="111">
        <v>138</v>
      </c>
      <c r="J13" s="112">
        <v>6.9092549470015081</v>
      </c>
      <c r="K13" s="113">
        <f t="shared" si="1"/>
        <v>6.7879980324643387</v>
      </c>
      <c r="L13" s="119" t="s">
        <v>22</v>
      </c>
      <c r="M13" s="110" t="s">
        <v>23</v>
      </c>
      <c r="N13" s="111">
        <v>81</v>
      </c>
      <c r="O13" s="112">
        <v>4.2699966314471016</v>
      </c>
      <c r="P13" s="115">
        <f t="shared" si="2"/>
        <v>9.5070422535211261</v>
      </c>
    </row>
    <row r="14" spans="1:19" s="8" customFormat="1" ht="19.5" customHeight="1">
      <c r="A14" s="20">
        <v>3</v>
      </c>
      <c r="B14" s="120" t="s">
        <v>24</v>
      </c>
      <c r="C14" s="110" t="s">
        <v>25</v>
      </c>
      <c r="D14" s="111">
        <v>169</v>
      </c>
      <c r="E14" s="112">
        <v>4.3396993384397984</v>
      </c>
      <c r="F14" s="113">
        <f t="shared" si="0"/>
        <v>5.8578856152513001</v>
      </c>
      <c r="G14" s="120" t="s">
        <v>24</v>
      </c>
      <c r="H14" s="110" t="s">
        <v>25</v>
      </c>
      <c r="I14" s="111">
        <v>111</v>
      </c>
      <c r="J14" s="112">
        <v>5.5574441965012138</v>
      </c>
      <c r="K14" s="113">
        <f t="shared" si="1"/>
        <v>5.4599114608952286</v>
      </c>
      <c r="L14" s="120" t="s">
        <v>24</v>
      </c>
      <c r="M14" s="110" t="s">
        <v>25</v>
      </c>
      <c r="N14" s="111">
        <v>58</v>
      </c>
      <c r="O14" s="112">
        <v>3.0575284521473076</v>
      </c>
      <c r="P14" s="115">
        <f t="shared" si="2"/>
        <v>6.807511737089202</v>
      </c>
    </row>
    <row r="15" spans="1:19" s="8" customFormat="1" ht="19.5" customHeight="1">
      <c r="A15" s="20">
        <v>4</v>
      </c>
      <c r="B15" s="119" t="s">
        <v>26</v>
      </c>
      <c r="C15" s="110" t="s">
        <v>27</v>
      </c>
      <c r="D15" s="111">
        <v>53</v>
      </c>
      <c r="E15" s="112">
        <v>1.3609707984456172</v>
      </c>
      <c r="F15" s="113">
        <f t="shared" si="0"/>
        <v>1.8370883882149045</v>
      </c>
      <c r="G15" s="119" t="s">
        <v>26</v>
      </c>
      <c r="H15" s="110" t="s">
        <v>27</v>
      </c>
      <c r="I15" s="111">
        <v>38</v>
      </c>
      <c r="J15" s="112">
        <v>1.902548463667082</v>
      </c>
      <c r="K15" s="113">
        <f t="shared" si="1"/>
        <v>1.8691588785046727</v>
      </c>
      <c r="L15" s="119" t="s">
        <v>32</v>
      </c>
      <c r="M15" s="110" t="s">
        <v>33</v>
      </c>
      <c r="N15" s="111">
        <v>15</v>
      </c>
      <c r="O15" s="112">
        <v>0.79074011693464852</v>
      </c>
      <c r="P15" s="115">
        <f t="shared" si="2"/>
        <v>1.7605633802816902</v>
      </c>
      <c r="R15" s="141"/>
      <c r="S15" s="141"/>
    </row>
    <row r="16" spans="1:19" s="8" customFormat="1" ht="19.5" customHeight="1">
      <c r="A16" s="20">
        <v>5</v>
      </c>
      <c r="B16" s="120" t="s">
        <v>28</v>
      </c>
      <c r="C16" s="110" t="s">
        <v>29</v>
      </c>
      <c r="D16" s="111">
        <v>43</v>
      </c>
      <c r="E16" s="112">
        <v>1.1041838553426706</v>
      </c>
      <c r="F16" s="113">
        <f t="shared" si="0"/>
        <v>1.490467937608319</v>
      </c>
      <c r="G16" s="120" t="s">
        <v>28</v>
      </c>
      <c r="H16" s="110" t="s">
        <v>29</v>
      </c>
      <c r="I16" s="111">
        <v>33</v>
      </c>
      <c r="J16" s="112">
        <v>1.6522131395003608</v>
      </c>
      <c r="K16" s="113">
        <f t="shared" si="1"/>
        <v>1.6232169208066896</v>
      </c>
      <c r="L16" s="119" t="s">
        <v>26</v>
      </c>
      <c r="M16" s="110" t="s">
        <v>27</v>
      </c>
      <c r="N16" s="111">
        <v>15</v>
      </c>
      <c r="O16" s="112">
        <v>0.79074011693464852</v>
      </c>
      <c r="P16" s="115">
        <f t="shared" si="2"/>
        <v>1.7605633802816902</v>
      </c>
    </row>
    <row r="17" spans="1:18" s="8" customFormat="1" ht="19.5" customHeight="1">
      <c r="A17" s="20">
        <v>6</v>
      </c>
      <c r="B17" s="119" t="s">
        <v>30</v>
      </c>
      <c r="C17" s="110" t="s">
        <v>31</v>
      </c>
      <c r="D17" s="111">
        <v>28</v>
      </c>
      <c r="E17" s="112">
        <v>0.71900344068825062</v>
      </c>
      <c r="F17" s="113">
        <f t="shared" si="0"/>
        <v>0.97053726169844012</v>
      </c>
      <c r="G17" s="119" t="s">
        <v>30</v>
      </c>
      <c r="H17" s="110" t="s">
        <v>31</v>
      </c>
      <c r="I17" s="111">
        <v>15</v>
      </c>
      <c r="J17" s="112">
        <v>0.75100597250016399</v>
      </c>
      <c r="K17" s="113">
        <f t="shared" si="1"/>
        <v>0.73782587309394987</v>
      </c>
      <c r="L17" s="119" t="s">
        <v>30</v>
      </c>
      <c r="M17" s="110" t="s">
        <v>31</v>
      </c>
      <c r="N17" s="111">
        <v>13</v>
      </c>
      <c r="O17" s="112">
        <v>0.68530810134336195</v>
      </c>
      <c r="P17" s="115">
        <f t="shared" si="2"/>
        <v>1.5258215962441315</v>
      </c>
    </row>
    <row r="18" spans="1:18" s="8" customFormat="1" ht="19.5" customHeight="1">
      <c r="A18" s="20">
        <v>7</v>
      </c>
      <c r="B18" s="119" t="s">
        <v>34</v>
      </c>
      <c r="C18" s="110" t="s">
        <v>35</v>
      </c>
      <c r="D18" s="111">
        <v>21</v>
      </c>
      <c r="E18" s="112">
        <v>0.53925258051618796</v>
      </c>
      <c r="F18" s="113">
        <f t="shared" si="0"/>
        <v>0.72790294627383023</v>
      </c>
      <c r="G18" s="119" t="s">
        <v>36</v>
      </c>
      <c r="H18" s="110" t="s">
        <v>62</v>
      </c>
      <c r="I18" s="111">
        <v>13</v>
      </c>
      <c r="J18" s="112">
        <v>0.65087184283347543</v>
      </c>
      <c r="K18" s="113">
        <f t="shared" si="1"/>
        <v>0.63944909001475647</v>
      </c>
      <c r="L18" s="120" t="s">
        <v>28</v>
      </c>
      <c r="M18" s="110" t="s">
        <v>29</v>
      </c>
      <c r="N18" s="111">
        <v>10</v>
      </c>
      <c r="O18" s="112">
        <v>0.52716007795643227</v>
      </c>
      <c r="P18" s="115">
        <f t="shared" si="2"/>
        <v>1.1737089201877933</v>
      </c>
    </row>
    <row r="19" spans="1:18" s="8" customFormat="1" ht="19.5" customHeight="1">
      <c r="A19" s="20">
        <v>8</v>
      </c>
      <c r="B19" s="119" t="s">
        <v>32</v>
      </c>
      <c r="C19" s="110" t="s">
        <v>33</v>
      </c>
      <c r="D19" s="111">
        <v>20</v>
      </c>
      <c r="E19" s="112">
        <v>0.51357388620589328</v>
      </c>
      <c r="F19" s="113">
        <f t="shared" si="0"/>
        <v>0.6932409012131715</v>
      </c>
      <c r="G19" s="119" t="s">
        <v>34</v>
      </c>
      <c r="H19" s="110" t="s">
        <v>35</v>
      </c>
      <c r="I19" s="111">
        <v>12</v>
      </c>
      <c r="J19" s="112">
        <v>0.60080477800013121</v>
      </c>
      <c r="K19" s="113">
        <f t="shared" si="1"/>
        <v>0.59026069847515983</v>
      </c>
      <c r="L19" s="119" t="s">
        <v>34</v>
      </c>
      <c r="M19" s="110" t="s">
        <v>35</v>
      </c>
      <c r="N19" s="111">
        <v>9</v>
      </c>
      <c r="O19" s="112">
        <v>0.4744440701607891</v>
      </c>
      <c r="P19" s="115">
        <f t="shared" si="2"/>
        <v>1.056338028169014</v>
      </c>
    </row>
    <row r="20" spans="1:18" s="8" customFormat="1" ht="19.5" customHeight="1">
      <c r="A20" s="20">
        <v>9</v>
      </c>
      <c r="B20" s="119" t="s">
        <v>36</v>
      </c>
      <c r="C20" s="110" t="s">
        <v>62</v>
      </c>
      <c r="D20" s="111">
        <v>18</v>
      </c>
      <c r="E20" s="112">
        <v>0.46221649758530403</v>
      </c>
      <c r="F20" s="113">
        <f t="shared" si="0"/>
        <v>0.62391681109185437</v>
      </c>
      <c r="G20" s="119" t="s">
        <v>46</v>
      </c>
      <c r="H20" s="110" t="s">
        <v>47</v>
      </c>
      <c r="I20" s="111">
        <v>7</v>
      </c>
      <c r="J20" s="112">
        <v>0.35046945383340988</v>
      </c>
      <c r="K20" s="113">
        <f t="shared" si="1"/>
        <v>0.34431874077717661</v>
      </c>
      <c r="L20" s="119" t="s">
        <v>36</v>
      </c>
      <c r="M20" s="110" t="s">
        <v>62</v>
      </c>
      <c r="N20" s="111">
        <v>5</v>
      </c>
      <c r="O20" s="112">
        <v>0.26358003897821614</v>
      </c>
      <c r="P20" s="115">
        <f t="shared" si="2"/>
        <v>0.58685446009389663</v>
      </c>
      <c r="Q20" s="141"/>
      <c r="R20" s="141"/>
    </row>
    <row r="21" spans="1:18" s="8" customFormat="1" ht="19.5" customHeight="1">
      <c r="A21" s="20">
        <v>10</v>
      </c>
      <c r="B21" s="119" t="s">
        <v>42</v>
      </c>
      <c r="C21" s="110" t="s">
        <v>43</v>
      </c>
      <c r="D21" s="111">
        <v>11</v>
      </c>
      <c r="E21" s="112">
        <v>0.28246563741324132</v>
      </c>
      <c r="F21" s="113">
        <f t="shared" si="0"/>
        <v>0.38128249566724437</v>
      </c>
      <c r="G21" s="119" t="s">
        <v>44</v>
      </c>
      <c r="H21" s="110" t="s">
        <v>45</v>
      </c>
      <c r="I21" s="111">
        <v>7</v>
      </c>
      <c r="J21" s="112">
        <v>0.35046945383340988</v>
      </c>
      <c r="K21" s="113">
        <f t="shared" si="1"/>
        <v>0.34431874077717661</v>
      </c>
      <c r="L21" s="119" t="s">
        <v>42</v>
      </c>
      <c r="M21" s="110" t="s">
        <v>43</v>
      </c>
      <c r="N21" s="111">
        <v>5</v>
      </c>
      <c r="O21" s="112">
        <v>0.26358003897821614</v>
      </c>
      <c r="P21" s="115">
        <f t="shared" si="2"/>
        <v>0.58685446009389663</v>
      </c>
    </row>
    <row r="22" spans="1:18" s="8" customFormat="1" ht="19.5" customHeight="1">
      <c r="A22" s="20"/>
      <c r="B22" s="120"/>
      <c r="C22" s="110" t="s">
        <v>41</v>
      </c>
      <c r="D22" s="111">
        <f>D10-SUM(D12:D21)</f>
        <v>483</v>
      </c>
      <c r="E22" s="112">
        <v>12.402809351872325</v>
      </c>
      <c r="F22" s="113">
        <f t="shared" si="0"/>
        <v>16.741767764298093</v>
      </c>
      <c r="G22" s="117"/>
      <c r="H22" s="110" t="s">
        <v>41</v>
      </c>
      <c r="I22" s="111">
        <f>I10-SUM(I12:I21)</f>
        <v>290</v>
      </c>
      <c r="J22" s="112">
        <v>14.519448801669837</v>
      </c>
      <c r="K22" s="113">
        <f t="shared" si="1"/>
        <v>14.264633546483029</v>
      </c>
      <c r="L22" s="120"/>
      <c r="M22" s="110" t="s">
        <v>41</v>
      </c>
      <c r="N22" s="111">
        <f>N10-SUM(N12:N21)</f>
        <v>190</v>
      </c>
      <c r="O22" s="112">
        <v>10.016041481172214</v>
      </c>
      <c r="P22" s="115">
        <f t="shared" si="2"/>
        <v>22.300469483568076</v>
      </c>
    </row>
    <row r="23" spans="1:18" s="8" customFormat="1" ht="5.0999999999999996" customHeight="1">
      <c r="A23" s="20"/>
      <c r="B23" s="120"/>
      <c r="C23" s="110"/>
      <c r="D23" s="111"/>
      <c r="E23" s="112"/>
      <c r="F23" s="113"/>
      <c r="G23" s="117"/>
      <c r="H23" s="118"/>
      <c r="I23" s="111"/>
      <c r="J23" s="112"/>
      <c r="K23" s="113"/>
      <c r="L23" s="117"/>
      <c r="M23" s="118"/>
      <c r="N23" s="111"/>
      <c r="O23" s="112"/>
      <c r="P23" s="27"/>
    </row>
    <row r="24" spans="1:18" s="8" customFormat="1" ht="5.0999999999999996" customHeight="1">
      <c r="A24" s="121"/>
      <c r="B24" s="122"/>
      <c r="C24" s="123"/>
      <c r="D24" s="124"/>
      <c r="E24" s="125"/>
      <c r="F24" s="126"/>
      <c r="G24" s="127"/>
      <c r="H24" s="128"/>
      <c r="I24" s="124"/>
      <c r="J24" s="125"/>
      <c r="K24" s="126"/>
      <c r="L24" s="127"/>
      <c r="M24" s="128"/>
      <c r="N24" s="124"/>
      <c r="O24" s="125"/>
      <c r="P24" s="129"/>
    </row>
    <row r="25" spans="1:18" s="8" customFormat="1" ht="19.5" customHeight="1">
      <c r="A25" s="20">
        <v>11</v>
      </c>
      <c r="B25" s="119" t="s">
        <v>44</v>
      </c>
      <c r="C25" s="110" t="s">
        <v>45</v>
      </c>
      <c r="D25" s="111">
        <v>10</v>
      </c>
      <c r="E25" s="112">
        <v>0.25678694310294664</v>
      </c>
      <c r="F25" s="113">
        <f>D25/$D$10*100</f>
        <v>0.34662045060658575</v>
      </c>
      <c r="G25" s="119" t="s">
        <v>37</v>
      </c>
      <c r="H25" s="110" t="s">
        <v>38</v>
      </c>
      <c r="I25" s="111">
        <v>7</v>
      </c>
      <c r="J25" s="112">
        <v>0.35046945383340988</v>
      </c>
      <c r="K25" s="113">
        <f>I25/$I$10*100</f>
        <v>0.34431874077717661</v>
      </c>
      <c r="L25" s="119" t="s">
        <v>63</v>
      </c>
      <c r="M25" s="110" t="s">
        <v>64</v>
      </c>
      <c r="N25" s="111">
        <v>3</v>
      </c>
      <c r="O25" s="112">
        <v>0.15814802338692971</v>
      </c>
      <c r="P25" s="115">
        <f>N25/$N$10*100</f>
        <v>0.35211267605633806</v>
      </c>
      <c r="Q25" s="141"/>
      <c r="R25" s="141"/>
    </row>
    <row r="26" spans="1:18" s="8" customFormat="1" ht="19.5" customHeight="1">
      <c r="A26" s="20">
        <v>12</v>
      </c>
      <c r="B26" s="119" t="s">
        <v>46</v>
      </c>
      <c r="C26" s="110" t="s">
        <v>47</v>
      </c>
      <c r="D26" s="111">
        <v>8</v>
      </c>
      <c r="E26" s="112">
        <v>0.20542955448235733</v>
      </c>
      <c r="F26" s="113">
        <f>D26/$D$10*100</f>
        <v>0.27729636048526862</v>
      </c>
      <c r="G26" s="119" t="s">
        <v>42</v>
      </c>
      <c r="H26" s="110" t="s">
        <v>43</v>
      </c>
      <c r="I26" s="111">
        <v>6</v>
      </c>
      <c r="J26" s="112">
        <v>0.30040238900006561</v>
      </c>
      <c r="K26" s="113">
        <f>I26/$I$10*100</f>
        <v>0.29513034923757991</v>
      </c>
      <c r="L26" s="119" t="s">
        <v>44</v>
      </c>
      <c r="M26" s="110" t="s">
        <v>45</v>
      </c>
      <c r="N26" s="111">
        <v>3</v>
      </c>
      <c r="O26" s="112">
        <v>0.15814802338692971</v>
      </c>
      <c r="P26" s="115">
        <f>N26/$N$10*100</f>
        <v>0.35211267605633806</v>
      </c>
    </row>
    <row r="27" spans="1:18" s="8" customFormat="1" ht="19.5" customHeight="1">
      <c r="A27" s="20">
        <v>13</v>
      </c>
      <c r="B27" s="119" t="s">
        <v>37</v>
      </c>
      <c r="C27" s="110" t="s">
        <v>38</v>
      </c>
      <c r="D27" s="111">
        <v>8</v>
      </c>
      <c r="E27" s="112">
        <v>0.20542955448235733</v>
      </c>
      <c r="F27" s="113">
        <f>D27/$D$10*100</f>
        <v>0.27729636048526862</v>
      </c>
      <c r="G27" s="119" t="s">
        <v>32</v>
      </c>
      <c r="H27" s="110" t="s">
        <v>33</v>
      </c>
      <c r="I27" s="111">
        <v>5</v>
      </c>
      <c r="J27" s="112">
        <v>0.25033532416672133</v>
      </c>
      <c r="K27" s="113">
        <f>I27/$I$10*100</f>
        <v>0.24594195769798327</v>
      </c>
      <c r="L27" s="119" t="s">
        <v>39</v>
      </c>
      <c r="M27" s="110" t="s">
        <v>40</v>
      </c>
      <c r="N27" s="111">
        <v>3</v>
      </c>
      <c r="O27" s="112">
        <v>0.15814802338692971</v>
      </c>
      <c r="P27" s="115">
        <f>N27/$N$10*100</f>
        <v>0.35211267605633806</v>
      </c>
      <c r="Q27" s="141"/>
      <c r="R27" s="141"/>
    </row>
    <row r="28" spans="1:18" s="8" customFormat="1" ht="19.5" customHeight="1">
      <c r="A28" s="20">
        <v>14</v>
      </c>
      <c r="B28" s="119" t="s">
        <v>63</v>
      </c>
      <c r="C28" s="110" t="s">
        <v>64</v>
      </c>
      <c r="D28" s="111">
        <v>6</v>
      </c>
      <c r="E28" s="112">
        <v>0.15407216586176797</v>
      </c>
      <c r="F28" s="113">
        <f>D28/$D$10*100</f>
        <v>0.20797227036395147</v>
      </c>
      <c r="G28" s="119" t="s">
        <v>63</v>
      </c>
      <c r="H28" s="110" t="s">
        <v>64</v>
      </c>
      <c r="I28" s="111">
        <v>3</v>
      </c>
      <c r="J28" s="112">
        <v>0.1502011945000328</v>
      </c>
      <c r="K28" s="113">
        <f>I28/$I$10*100</f>
        <v>0.14756517461878996</v>
      </c>
      <c r="L28" s="119" t="s">
        <v>48</v>
      </c>
      <c r="M28" s="110" t="s">
        <v>49</v>
      </c>
      <c r="N28" s="111">
        <v>2</v>
      </c>
      <c r="O28" s="112">
        <v>0.10543201559128647</v>
      </c>
      <c r="P28" s="115">
        <f>N28/$N$10*100</f>
        <v>0.23474178403755869</v>
      </c>
    </row>
    <row r="29" spans="1:18" s="68" customFormat="1" ht="19.5" customHeight="1">
      <c r="A29" s="130">
        <v>15</v>
      </c>
      <c r="B29" s="131" t="s">
        <v>39</v>
      </c>
      <c r="C29" s="132" t="s">
        <v>40</v>
      </c>
      <c r="D29" s="66">
        <v>6</v>
      </c>
      <c r="E29" s="133">
        <v>0.15407216586176797</v>
      </c>
      <c r="F29" s="134">
        <f>D29/$D$10*100</f>
        <v>0.20797227036395147</v>
      </c>
      <c r="G29" s="131" t="s">
        <v>39</v>
      </c>
      <c r="H29" s="132" t="s">
        <v>40</v>
      </c>
      <c r="I29" s="66">
        <v>3</v>
      </c>
      <c r="J29" s="133">
        <v>0.1502011945000328</v>
      </c>
      <c r="K29" s="134">
        <f>I29/$I$10*100</f>
        <v>0.14756517461878996</v>
      </c>
      <c r="L29" s="131" t="s">
        <v>46</v>
      </c>
      <c r="M29" s="132" t="s">
        <v>47</v>
      </c>
      <c r="N29" s="66">
        <v>1</v>
      </c>
      <c r="O29" s="133">
        <v>5.2716007795643234E-2</v>
      </c>
      <c r="P29" s="133">
        <f>N29/$N$10*100</f>
        <v>0.11737089201877934</v>
      </c>
    </row>
    <row r="30" spans="1:18" s="68" customFormat="1" ht="1.5" customHeight="1">
      <c r="A30" s="135"/>
      <c r="B30" s="119"/>
      <c r="C30" s="150"/>
      <c r="D30" s="111"/>
      <c r="E30" s="112"/>
      <c r="F30" s="112"/>
      <c r="G30" s="117"/>
      <c r="H30" s="151"/>
      <c r="I30" s="111"/>
      <c r="J30" s="112"/>
      <c r="K30" s="112"/>
      <c r="L30" s="117"/>
      <c r="M30" s="151"/>
      <c r="N30" s="111"/>
      <c r="O30" s="112"/>
      <c r="P30" s="112"/>
    </row>
    <row r="31" spans="1:18" s="73" customFormat="1">
      <c r="A31" s="19" t="s">
        <v>75</v>
      </c>
      <c r="B31" s="71"/>
      <c r="I31" s="19"/>
      <c r="J31" s="19"/>
      <c r="K31" s="19"/>
      <c r="L31" s="145"/>
      <c r="M31" s="145"/>
      <c r="N31" s="19"/>
      <c r="O31" s="19"/>
      <c r="P31" s="19"/>
    </row>
    <row r="32" spans="1:18" s="73" customFormat="1">
      <c r="A32" s="19" t="s">
        <v>76</v>
      </c>
      <c r="B32" s="71"/>
      <c r="I32" s="19"/>
      <c r="J32" s="19"/>
      <c r="K32" s="19"/>
      <c r="N32" s="19"/>
      <c r="O32" s="19"/>
      <c r="P32" s="19"/>
    </row>
    <row r="33" spans="1:16" s="77" customFormat="1" ht="15.6">
      <c r="A33" s="137" t="s">
        <v>18</v>
      </c>
      <c r="B33" s="76"/>
      <c r="C33" s="73"/>
      <c r="H33" s="73"/>
      <c r="I33" s="137"/>
      <c r="J33" s="137"/>
      <c r="K33" s="137"/>
      <c r="M33" s="73"/>
      <c r="N33" s="137"/>
      <c r="O33" s="137"/>
      <c r="P33" s="137"/>
    </row>
    <row r="34" spans="1:16" s="141" customFormat="1">
      <c r="C34" s="145"/>
      <c r="H34" s="145"/>
      <c r="M34" s="145"/>
    </row>
    <row r="35" spans="1:16" s="141" customFormat="1">
      <c r="C35" s="145"/>
      <c r="H35" s="145"/>
      <c r="M35" s="145"/>
    </row>
    <row r="36" spans="1:16" s="141" customFormat="1">
      <c r="C36" s="145"/>
      <c r="H36" s="145"/>
      <c r="M36" s="145"/>
    </row>
    <row r="37" spans="1:16" s="141" customFormat="1">
      <c r="C37" s="145"/>
      <c r="H37" s="145"/>
      <c r="M37" s="145"/>
    </row>
    <row r="38" spans="1:16" s="141" customFormat="1">
      <c r="C38" s="145"/>
      <c r="H38" s="145"/>
      <c r="M38" s="145"/>
    </row>
    <row r="39" spans="1:16" s="141" customFormat="1">
      <c r="C39" s="145"/>
      <c r="H39" s="145"/>
      <c r="M39" s="145"/>
    </row>
    <row r="40" spans="1:16" s="141" customFormat="1">
      <c r="C40" s="145"/>
      <c r="H40" s="145"/>
      <c r="M40" s="145"/>
    </row>
    <row r="41" spans="1:16" s="141" customFormat="1">
      <c r="C41" s="145"/>
      <c r="H41" s="145"/>
      <c r="M41" s="145"/>
    </row>
    <row r="42" spans="1:16" s="141" customFormat="1">
      <c r="C42" s="145"/>
      <c r="H42" s="145"/>
      <c r="M42" s="145"/>
    </row>
    <row r="43" spans="1:16" s="141" customFormat="1">
      <c r="C43" s="145"/>
      <c r="H43" s="145"/>
      <c r="M43" s="145"/>
    </row>
    <row r="44" spans="1:16" s="141" customFormat="1">
      <c r="C44" s="145"/>
      <c r="H44" s="145"/>
      <c r="M44" s="145"/>
    </row>
    <row r="45" spans="1:16" s="141" customFormat="1">
      <c r="C45" s="145"/>
      <c r="H45" s="145"/>
      <c r="M45" s="145"/>
    </row>
    <row r="46" spans="1:16" s="141" customFormat="1">
      <c r="C46" s="145"/>
      <c r="H46" s="145"/>
      <c r="M46" s="145"/>
    </row>
    <row r="47" spans="1:16" s="141" customFormat="1">
      <c r="C47" s="145"/>
      <c r="H47" s="145"/>
      <c r="M47" s="145"/>
    </row>
    <row r="48" spans="1:16" s="141" customFormat="1">
      <c r="C48" s="145"/>
      <c r="H48" s="145"/>
      <c r="M48" s="145"/>
    </row>
    <row r="49" spans="3:13" s="141" customFormat="1">
      <c r="C49" s="145"/>
      <c r="H49" s="145"/>
      <c r="M49" s="145"/>
    </row>
    <row r="50" spans="3:13" s="141" customFormat="1">
      <c r="C50" s="145"/>
      <c r="H50" s="145"/>
      <c r="M50" s="145"/>
    </row>
    <row r="51" spans="3:13" s="141" customFormat="1">
      <c r="C51" s="145"/>
      <c r="H51" s="145"/>
      <c r="M51" s="145"/>
    </row>
    <row r="52" spans="3:13" s="141" customFormat="1">
      <c r="C52" s="145"/>
      <c r="H52" s="145"/>
      <c r="M52" s="145"/>
    </row>
    <row r="53" spans="3:13" s="141" customFormat="1">
      <c r="C53" s="145"/>
      <c r="H53" s="145"/>
      <c r="M53" s="145"/>
    </row>
    <row r="54" spans="3:13" s="141" customFormat="1">
      <c r="C54" s="145"/>
      <c r="H54" s="145"/>
      <c r="M54" s="145"/>
    </row>
    <row r="55" spans="3:13" s="141" customFormat="1">
      <c r="C55" s="145"/>
      <c r="H55" s="145"/>
      <c r="M55" s="145"/>
    </row>
    <row r="56" spans="3:13" s="141" customFormat="1">
      <c r="C56" s="145"/>
      <c r="H56" s="145"/>
      <c r="M56" s="145"/>
    </row>
    <row r="57" spans="3:13" s="141" customFormat="1">
      <c r="C57" s="145"/>
      <c r="H57" s="145"/>
      <c r="M57" s="145"/>
    </row>
    <row r="58" spans="3:13" s="141" customFormat="1">
      <c r="C58" s="145"/>
      <c r="H58" s="145"/>
      <c r="M58" s="145"/>
    </row>
    <row r="59" spans="3:13" s="141" customFormat="1">
      <c r="C59" s="145"/>
      <c r="H59" s="145"/>
      <c r="M59" s="145"/>
    </row>
    <row r="60" spans="3:13" s="141" customFormat="1">
      <c r="C60" s="145"/>
      <c r="H60" s="145"/>
      <c r="M60" s="145"/>
    </row>
    <row r="61" spans="3:13" s="141" customFormat="1">
      <c r="C61" s="145"/>
      <c r="H61" s="145"/>
      <c r="M61" s="145"/>
    </row>
    <row r="62" spans="3:13" s="141" customFormat="1">
      <c r="C62" s="145"/>
      <c r="H62" s="145"/>
      <c r="M62" s="145"/>
    </row>
    <row r="63" spans="3:13" s="141" customFormat="1">
      <c r="C63" s="145"/>
      <c r="H63" s="145"/>
      <c r="M63" s="145"/>
    </row>
    <row r="64" spans="3:13" s="141" customFormat="1">
      <c r="C64" s="145"/>
      <c r="H64" s="145"/>
      <c r="M64" s="145"/>
    </row>
    <row r="65" spans="3:13" s="141" customFormat="1">
      <c r="C65" s="145"/>
      <c r="H65" s="145"/>
      <c r="M65" s="145"/>
    </row>
    <row r="66" spans="3:13" s="141" customFormat="1">
      <c r="C66" s="145"/>
      <c r="H66" s="145"/>
      <c r="M66" s="145"/>
    </row>
    <row r="67" spans="3:13" s="141" customFormat="1">
      <c r="C67" s="145"/>
      <c r="H67" s="145"/>
      <c r="M67" s="145"/>
    </row>
    <row r="68" spans="3:13" s="141" customFormat="1">
      <c r="C68" s="145"/>
      <c r="H68" s="145"/>
      <c r="M68" s="145"/>
    </row>
    <row r="69" spans="3:13" s="141" customFormat="1">
      <c r="C69" s="145"/>
      <c r="H69" s="145"/>
      <c r="M69" s="145"/>
    </row>
    <row r="70" spans="3:13" s="141" customFormat="1">
      <c r="C70" s="145"/>
      <c r="H70" s="145"/>
      <c r="M70" s="145"/>
    </row>
    <row r="71" spans="3:13" s="141" customFormat="1">
      <c r="C71" s="145"/>
      <c r="H71" s="145"/>
      <c r="M71" s="145"/>
    </row>
    <row r="72" spans="3:13" s="141" customFormat="1">
      <c r="C72" s="145"/>
      <c r="H72" s="145"/>
      <c r="M72" s="145"/>
    </row>
    <row r="73" spans="3:13" s="141" customFormat="1">
      <c r="C73" s="145"/>
      <c r="H73" s="145"/>
      <c r="M73" s="145"/>
    </row>
    <row r="74" spans="3:13" s="141" customFormat="1">
      <c r="C74" s="145"/>
      <c r="H74" s="145"/>
      <c r="M74" s="145"/>
    </row>
    <row r="75" spans="3:13" s="141" customFormat="1">
      <c r="C75" s="145"/>
      <c r="H75" s="145"/>
      <c r="M75" s="145"/>
    </row>
    <row r="76" spans="3:13" s="141" customFormat="1">
      <c r="C76" s="145"/>
      <c r="H76" s="145"/>
      <c r="M76" s="145"/>
    </row>
    <row r="77" spans="3:13" s="141" customFormat="1">
      <c r="C77" s="145"/>
      <c r="H77" s="145"/>
      <c r="M77" s="145"/>
    </row>
    <row r="78" spans="3:13" s="141" customFormat="1">
      <c r="C78" s="145"/>
      <c r="H78" s="145"/>
      <c r="M78" s="145"/>
    </row>
    <row r="79" spans="3:13" s="141" customFormat="1">
      <c r="C79" s="145"/>
      <c r="H79" s="145"/>
      <c r="M79" s="145"/>
    </row>
    <row r="80" spans="3:13" s="141" customFormat="1">
      <c r="C80" s="145"/>
      <c r="H80" s="145"/>
      <c r="M80" s="145"/>
    </row>
    <row r="81" spans="3:13" s="141" customFormat="1">
      <c r="C81" s="145"/>
      <c r="H81" s="145"/>
      <c r="M81" s="145"/>
    </row>
    <row r="82" spans="3:13" s="141" customFormat="1">
      <c r="C82" s="145"/>
      <c r="H82" s="145"/>
      <c r="M82" s="145"/>
    </row>
    <row r="83" spans="3:13" s="141" customFormat="1">
      <c r="C83" s="145"/>
      <c r="H83" s="145"/>
      <c r="M83" s="145"/>
    </row>
    <row r="84" spans="3:13" s="141" customFormat="1">
      <c r="C84" s="145"/>
      <c r="H84" s="145"/>
      <c r="M84" s="145"/>
    </row>
    <row r="85" spans="3:13" s="141" customFormat="1">
      <c r="C85" s="145"/>
      <c r="H85" s="145"/>
      <c r="M85" s="145"/>
    </row>
    <row r="86" spans="3:13" s="141" customFormat="1">
      <c r="C86" s="145"/>
      <c r="H86" s="145"/>
      <c r="M86" s="145"/>
    </row>
    <row r="87" spans="3:13" s="141" customFormat="1">
      <c r="C87" s="145"/>
      <c r="H87" s="145"/>
      <c r="M87" s="145"/>
    </row>
  </sheetData>
  <mergeCells count="1">
    <mergeCell ref="A1:P1"/>
  </mergeCells>
  <phoneticPr fontId="19" type="noConversion"/>
  <printOptions horizontalCentered="1"/>
  <pageMargins left="7.874015748031496E-2" right="7.874015748031496E-2" top="0.70866141732283472" bottom="0.59055118110236227" header="0.51181102362204722" footer="0.47244094488188981"/>
  <pageSetup paperSize="9" scale="90" orientation="landscape" horizontalDpi="4294967292"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
  <sheetViews>
    <sheetView showGridLines="0" zoomScale="80" workbookViewId="0">
      <selection sqref="A1:IV65536"/>
    </sheetView>
  </sheetViews>
  <sheetFormatPr defaultColWidth="9" defaultRowHeight="16.2"/>
  <cols>
    <col min="1" max="1" width="2.69921875" style="76" customWidth="1"/>
    <col min="2" max="2" width="7.8984375" style="8" customWidth="1"/>
    <col min="3" max="3" width="18.8984375" style="73" customWidth="1"/>
    <col min="4" max="4" width="6.09765625" style="76" bestFit="1" customWidth="1"/>
    <col min="5" max="6" width="7.5" style="76" customWidth="1"/>
    <col min="7" max="7" width="7.8984375" style="76" customWidth="1"/>
    <col min="8" max="8" width="18.8984375" style="71" customWidth="1"/>
    <col min="9" max="9" width="6.09765625" style="76" bestFit="1" customWidth="1"/>
    <col min="10" max="11" width="7.09765625" style="76" customWidth="1"/>
    <col min="12" max="12" width="7.8984375" style="76" customWidth="1"/>
    <col min="13" max="13" width="18.8984375" style="71" customWidth="1"/>
    <col min="14" max="14" width="4.09765625" style="76" customWidth="1"/>
    <col min="15" max="16" width="7.09765625" style="76" customWidth="1"/>
    <col min="17" max="16384" width="9" style="76"/>
  </cols>
  <sheetData>
    <row r="1" spans="1:19" s="71" customFormat="1" ht="24.6">
      <c r="A1" s="474" t="s">
        <v>391</v>
      </c>
      <c r="B1" s="474"/>
      <c r="C1" s="474"/>
      <c r="D1" s="474"/>
      <c r="E1" s="474"/>
      <c r="F1" s="474"/>
      <c r="G1" s="474"/>
      <c r="H1" s="474"/>
      <c r="I1" s="474"/>
      <c r="J1" s="474"/>
      <c r="K1" s="474"/>
      <c r="L1" s="474"/>
      <c r="M1" s="474"/>
      <c r="N1" s="474"/>
      <c r="O1" s="474"/>
      <c r="P1" s="474"/>
    </row>
    <row r="2" spans="1:19" s="71" customFormat="1" ht="10.5" customHeight="1">
      <c r="A2" s="139"/>
      <c r="B2" s="146"/>
      <c r="C2" s="147"/>
      <c r="D2" s="147"/>
      <c r="E2" s="147"/>
      <c r="F2" s="146"/>
      <c r="G2" s="146"/>
      <c r="H2" s="146"/>
      <c r="I2" s="146"/>
      <c r="J2" s="146"/>
      <c r="K2" s="146"/>
      <c r="L2" s="146"/>
      <c r="M2" s="146"/>
      <c r="N2" s="146"/>
      <c r="O2" s="146"/>
      <c r="P2" s="146"/>
    </row>
    <row r="3" spans="1:19" s="71" customFormat="1">
      <c r="A3" s="146" t="s">
        <v>77</v>
      </c>
      <c r="B3" s="148"/>
      <c r="C3" s="148"/>
      <c r="D3" s="146"/>
      <c r="E3" s="146"/>
      <c r="F3" s="146"/>
      <c r="G3" s="146"/>
      <c r="H3" s="147"/>
      <c r="I3" s="146"/>
      <c r="J3" s="146"/>
      <c r="K3" s="146"/>
      <c r="L3" s="146"/>
      <c r="M3" s="146"/>
      <c r="N3" s="146"/>
      <c r="O3" s="146"/>
      <c r="P3" s="148"/>
    </row>
    <row r="4" spans="1:19" ht="10.5" customHeight="1"/>
    <row r="5" spans="1:19" s="71" customFormat="1">
      <c r="A5" s="10" t="s">
        <v>0</v>
      </c>
      <c r="B5" s="78"/>
      <c r="C5" s="79" t="s">
        <v>1</v>
      </c>
      <c r="D5" s="78"/>
      <c r="E5" s="80"/>
      <c r="F5" s="81"/>
      <c r="G5" s="82"/>
      <c r="H5" s="79" t="s">
        <v>2</v>
      </c>
      <c r="I5" s="82"/>
      <c r="J5" s="83"/>
      <c r="K5" s="84"/>
      <c r="L5" s="85"/>
      <c r="M5" s="79" t="s">
        <v>3</v>
      </c>
      <c r="N5" s="82"/>
      <c r="O5" s="83"/>
      <c r="P5" s="86"/>
    </row>
    <row r="6" spans="1:19" s="71" customFormat="1">
      <c r="A6" s="87"/>
      <c r="B6" s="88" t="s">
        <v>4</v>
      </c>
      <c r="C6" s="89"/>
      <c r="D6" s="10" t="s">
        <v>5</v>
      </c>
      <c r="E6" s="90" t="s">
        <v>6</v>
      </c>
      <c r="F6" s="10" t="s">
        <v>5</v>
      </c>
      <c r="G6" s="88" t="s">
        <v>4</v>
      </c>
      <c r="H6" s="89"/>
      <c r="I6" s="10" t="s">
        <v>5</v>
      </c>
      <c r="J6" s="10" t="s">
        <v>6</v>
      </c>
      <c r="K6" s="10" t="s">
        <v>5</v>
      </c>
      <c r="L6" s="88" t="s">
        <v>4</v>
      </c>
      <c r="M6" s="91"/>
      <c r="N6" s="10" t="s">
        <v>5</v>
      </c>
      <c r="O6" s="10" t="s">
        <v>6</v>
      </c>
      <c r="P6" s="18" t="s">
        <v>5</v>
      </c>
    </row>
    <row r="7" spans="1:19" s="71" customFormat="1">
      <c r="A7" s="87"/>
      <c r="B7" s="92" t="s">
        <v>7</v>
      </c>
      <c r="C7" s="93" t="s">
        <v>8</v>
      </c>
      <c r="D7" s="94"/>
      <c r="E7" s="95" t="s">
        <v>9</v>
      </c>
      <c r="F7" s="94" t="s">
        <v>10</v>
      </c>
      <c r="G7" s="92" t="s">
        <v>7</v>
      </c>
      <c r="H7" s="93" t="s">
        <v>8</v>
      </c>
      <c r="I7" s="94"/>
      <c r="J7" s="94" t="s">
        <v>11</v>
      </c>
      <c r="K7" s="94" t="s">
        <v>10</v>
      </c>
      <c r="L7" s="92" t="s">
        <v>7</v>
      </c>
      <c r="M7" s="96" t="s">
        <v>8</v>
      </c>
      <c r="N7" s="94"/>
      <c r="O7" s="94" t="s">
        <v>12</v>
      </c>
      <c r="P7" s="97" t="s">
        <v>10</v>
      </c>
    </row>
    <row r="8" spans="1:19" s="71" customFormat="1">
      <c r="A8" s="98" t="s">
        <v>13</v>
      </c>
      <c r="B8" s="99" t="s">
        <v>14</v>
      </c>
      <c r="C8" s="100"/>
      <c r="D8" s="98" t="s">
        <v>15</v>
      </c>
      <c r="E8" s="101" t="s">
        <v>16</v>
      </c>
      <c r="F8" s="98" t="s">
        <v>17</v>
      </c>
      <c r="G8" s="99" t="s">
        <v>14</v>
      </c>
      <c r="H8" s="100"/>
      <c r="I8" s="98" t="s">
        <v>15</v>
      </c>
      <c r="J8" s="98" t="s">
        <v>16</v>
      </c>
      <c r="K8" s="98" t="s">
        <v>17</v>
      </c>
      <c r="L8" s="99" t="s">
        <v>14</v>
      </c>
      <c r="M8" s="102"/>
      <c r="N8" s="98" t="s">
        <v>15</v>
      </c>
      <c r="O8" s="98" t="s">
        <v>16</v>
      </c>
      <c r="P8" s="103" t="s">
        <v>17</v>
      </c>
    </row>
    <row r="9" spans="1:19" ht="3.9" customHeight="1">
      <c r="A9" s="104"/>
      <c r="B9" s="105"/>
      <c r="C9" s="110"/>
      <c r="D9" s="107"/>
      <c r="E9" s="107"/>
      <c r="F9" s="104"/>
      <c r="G9" s="108"/>
      <c r="H9" s="149"/>
      <c r="I9" s="107"/>
      <c r="J9" s="107"/>
      <c r="K9" s="104"/>
      <c r="L9" s="108"/>
      <c r="M9" s="149"/>
      <c r="N9" s="107"/>
      <c r="O9" s="107"/>
      <c r="P9" s="27"/>
    </row>
    <row r="10" spans="1:19" s="1" customFormat="1" ht="19.5" customHeight="1">
      <c r="A10" s="20" t="s">
        <v>18</v>
      </c>
      <c r="B10" s="105" t="s">
        <v>18</v>
      </c>
      <c r="C10" s="110" t="s">
        <v>19</v>
      </c>
      <c r="D10" s="111">
        <v>2999</v>
      </c>
      <c r="E10" s="112">
        <f>D10/3876688*100000</f>
        <v>77.359849438489761</v>
      </c>
      <c r="F10" s="113">
        <f>D10/$D$10*100</f>
        <v>100</v>
      </c>
      <c r="G10" s="114"/>
      <c r="H10" s="110" t="s">
        <v>19</v>
      </c>
      <c r="I10" s="111">
        <v>2190</v>
      </c>
      <c r="J10" s="112">
        <f>I10/1988940*100000</f>
        <v>110.10890222932818</v>
      </c>
      <c r="K10" s="113">
        <f>I10/$I$10*100</f>
        <v>100</v>
      </c>
      <c r="L10" s="105" t="s">
        <v>18</v>
      </c>
      <c r="M10" s="110" t="s">
        <v>19</v>
      </c>
      <c r="N10" s="111">
        <v>809</v>
      </c>
      <c r="O10" s="112">
        <f>N10/1887746*100000</f>
        <v>42.855341767377602</v>
      </c>
      <c r="P10" s="115">
        <f>N10/$N$10*100</f>
        <v>100</v>
      </c>
    </row>
    <row r="11" spans="1:19" ht="6" customHeight="1">
      <c r="A11" s="20"/>
      <c r="B11" s="116"/>
      <c r="C11" s="110"/>
      <c r="D11" s="111"/>
      <c r="E11" s="112"/>
      <c r="F11" s="113"/>
      <c r="G11" s="117"/>
      <c r="H11" s="118"/>
      <c r="I11" s="111"/>
      <c r="J11" s="112"/>
      <c r="K11" s="113"/>
      <c r="L11" s="116"/>
      <c r="M11" s="110"/>
      <c r="N11" s="111"/>
      <c r="O11" s="112"/>
      <c r="P11" s="27"/>
    </row>
    <row r="12" spans="1:19" s="8" customFormat="1" ht="19.5" customHeight="1">
      <c r="A12" s="20">
        <v>1</v>
      </c>
      <c r="B12" s="119" t="s">
        <v>20</v>
      </c>
      <c r="C12" s="110" t="s">
        <v>21</v>
      </c>
      <c r="D12" s="111">
        <v>1891</v>
      </c>
      <c r="E12" s="112">
        <f t="shared" ref="E12:E22" si="0">D12/3876688*100000</f>
        <v>48.778751346510219</v>
      </c>
      <c r="F12" s="113">
        <f t="shared" ref="F12:F22" si="1">D12/$D$10*100</f>
        <v>63.054351450483495</v>
      </c>
      <c r="G12" s="119" t="s">
        <v>20</v>
      </c>
      <c r="H12" s="110" t="s">
        <v>21</v>
      </c>
      <c r="I12" s="111">
        <v>1497</v>
      </c>
      <c r="J12" s="112">
        <f t="shared" ref="J12:J22" si="2">I12/1988940*100000</f>
        <v>75.266222208814739</v>
      </c>
      <c r="K12" s="113">
        <f t="shared" ref="K12:K22" si="3">I12/$I$10*100</f>
        <v>68.356164383561648</v>
      </c>
      <c r="L12" s="119" t="s">
        <v>20</v>
      </c>
      <c r="M12" s="110" t="s">
        <v>21</v>
      </c>
      <c r="N12" s="111">
        <v>394</v>
      </c>
      <c r="O12" s="112">
        <f t="shared" ref="O12:O22" si="4">N12/1887746*100000</f>
        <v>20.87145198559552</v>
      </c>
      <c r="P12" s="115">
        <f t="shared" ref="P12:P22" si="5">N12/$N$10*100</f>
        <v>48.702101359703335</v>
      </c>
    </row>
    <row r="13" spans="1:19" s="8" customFormat="1" ht="19.5" customHeight="1">
      <c r="A13" s="20">
        <v>2</v>
      </c>
      <c r="B13" s="119" t="s">
        <v>22</v>
      </c>
      <c r="C13" s="110" t="s">
        <v>23</v>
      </c>
      <c r="D13" s="111">
        <v>236</v>
      </c>
      <c r="E13" s="112">
        <f t="shared" si="0"/>
        <v>6.0876707127321055</v>
      </c>
      <c r="F13" s="113">
        <f t="shared" si="1"/>
        <v>7.8692897632544181</v>
      </c>
      <c r="G13" s="119" t="s">
        <v>22</v>
      </c>
      <c r="H13" s="110" t="s">
        <v>23</v>
      </c>
      <c r="I13" s="111">
        <v>150</v>
      </c>
      <c r="J13" s="112">
        <f t="shared" si="2"/>
        <v>7.5417056321457654</v>
      </c>
      <c r="K13" s="113">
        <f t="shared" si="3"/>
        <v>6.8493150684931505</v>
      </c>
      <c r="L13" s="119" t="s">
        <v>22</v>
      </c>
      <c r="M13" s="110" t="s">
        <v>23</v>
      </c>
      <c r="N13" s="111">
        <v>86</v>
      </c>
      <c r="O13" s="112">
        <f t="shared" si="4"/>
        <v>4.555697641525926</v>
      </c>
      <c r="P13" s="115">
        <f t="shared" si="5"/>
        <v>10.630407911001235</v>
      </c>
    </row>
    <row r="14" spans="1:19" s="8" customFormat="1" ht="19.5" customHeight="1">
      <c r="A14" s="20">
        <v>3</v>
      </c>
      <c r="B14" s="120" t="s">
        <v>24</v>
      </c>
      <c r="C14" s="110" t="s">
        <v>25</v>
      </c>
      <c r="D14" s="111">
        <v>164</v>
      </c>
      <c r="E14" s="112">
        <f t="shared" si="0"/>
        <v>4.2304152410511238</v>
      </c>
      <c r="F14" s="113">
        <f t="shared" si="1"/>
        <v>5.4684894964988331</v>
      </c>
      <c r="G14" s="120" t="s">
        <v>24</v>
      </c>
      <c r="H14" s="110" t="s">
        <v>25</v>
      </c>
      <c r="I14" s="111">
        <v>102</v>
      </c>
      <c r="J14" s="112">
        <f t="shared" si="2"/>
        <v>5.1283598298591206</v>
      </c>
      <c r="K14" s="113">
        <f t="shared" si="3"/>
        <v>4.6575342465753424</v>
      </c>
      <c r="L14" s="120" t="s">
        <v>24</v>
      </c>
      <c r="M14" s="110" t="s">
        <v>25</v>
      </c>
      <c r="N14" s="111">
        <v>62</v>
      </c>
      <c r="O14" s="112">
        <f t="shared" si="4"/>
        <v>3.2843401601698536</v>
      </c>
      <c r="P14" s="115">
        <f t="shared" si="5"/>
        <v>7.6637824474660068</v>
      </c>
    </row>
    <row r="15" spans="1:19" s="8" customFormat="1" ht="19.5" customHeight="1">
      <c r="A15" s="20">
        <v>4</v>
      </c>
      <c r="B15" s="119" t="s">
        <v>28</v>
      </c>
      <c r="C15" s="110" t="s">
        <v>29</v>
      </c>
      <c r="D15" s="111">
        <v>77</v>
      </c>
      <c r="E15" s="112">
        <f t="shared" si="0"/>
        <v>1.9862315461032718</v>
      </c>
      <c r="F15" s="113">
        <f t="shared" si="1"/>
        <v>2.5675225075025008</v>
      </c>
      <c r="G15" s="119" t="s">
        <v>28</v>
      </c>
      <c r="H15" s="110" t="s">
        <v>29</v>
      </c>
      <c r="I15" s="111">
        <v>56</v>
      </c>
      <c r="J15" s="112">
        <f t="shared" si="2"/>
        <v>2.8155701026677526</v>
      </c>
      <c r="K15" s="113">
        <f t="shared" si="3"/>
        <v>2.5570776255707766</v>
      </c>
      <c r="L15" s="119" t="s">
        <v>28</v>
      </c>
      <c r="M15" s="110" t="s">
        <v>29</v>
      </c>
      <c r="N15" s="111">
        <v>21</v>
      </c>
      <c r="O15" s="112">
        <f t="shared" si="4"/>
        <v>1.1124377961865632</v>
      </c>
      <c r="P15" s="115">
        <f t="shared" si="5"/>
        <v>2.5957972805933252</v>
      </c>
      <c r="R15" s="141"/>
      <c r="S15" s="141"/>
    </row>
    <row r="16" spans="1:19" s="8" customFormat="1" ht="19.5" customHeight="1">
      <c r="A16" s="20">
        <v>5</v>
      </c>
      <c r="B16" s="120" t="s">
        <v>26</v>
      </c>
      <c r="C16" s="110" t="s">
        <v>27</v>
      </c>
      <c r="D16" s="111">
        <v>54</v>
      </c>
      <c r="E16" s="112">
        <f t="shared" si="0"/>
        <v>1.3929416037607361</v>
      </c>
      <c r="F16" s="113">
        <f t="shared" si="1"/>
        <v>1.800600200066689</v>
      </c>
      <c r="G16" s="120" t="s">
        <v>26</v>
      </c>
      <c r="H16" s="110" t="s">
        <v>27</v>
      </c>
      <c r="I16" s="111">
        <v>39</v>
      </c>
      <c r="J16" s="112">
        <f t="shared" si="2"/>
        <v>1.9608434643578991</v>
      </c>
      <c r="K16" s="113">
        <f t="shared" si="3"/>
        <v>1.7808219178082192</v>
      </c>
      <c r="L16" s="119" t="s">
        <v>26</v>
      </c>
      <c r="M16" s="110" t="s">
        <v>27</v>
      </c>
      <c r="N16" s="111">
        <v>15</v>
      </c>
      <c r="O16" s="112">
        <f t="shared" si="4"/>
        <v>0.79459842584754525</v>
      </c>
      <c r="P16" s="115">
        <f t="shared" si="5"/>
        <v>1.8541409147095178</v>
      </c>
    </row>
    <row r="17" spans="1:18" s="8" customFormat="1" ht="19.5" customHeight="1">
      <c r="A17" s="20">
        <v>6</v>
      </c>
      <c r="B17" s="119" t="s">
        <v>30</v>
      </c>
      <c r="C17" s="110" t="s">
        <v>31</v>
      </c>
      <c r="D17" s="111">
        <v>35</v>
      </c>
      <c r="E17" s="112">
        <f t="shared" si="0"/>
        <v>0.9028325209560325</v>
      </c>
      <c r="F17" s="113">
        <f t="shared" si="1"/>
        <v>1.1670556852284095</v>
      </c>
      <c r="G17" s="119" t="s">
        <v>30</v>
      </c>
      <c r="H17" s="110" t="s">
        <v>31</v>
      </c>
      <c r="I17" s="111">
        <v>28</v>
      </c>
      <c r="J17" s="112">
        <f t="shared" si="2"/>
        <v>1.4077850513338763</v>
      </c>
      <c r="K17" s="113">
        <f t="shared" si="3"/>
        <v>1.2785388127853883</v>
      </c>
      <c r="L17" s="119" t="s">
        <v>34</v>
      </c>
      <c r="M17" s="110" t="s">
        <v>35</v>
      </c>
      <c r="N17" s="111">
        <v>11</v>
      </c>
      <c r="O17" s="112">
        <f t="shared" si="4"/>
        <v>0.58270551228819978</v>
      </c>
      <c r="P17" s="115">
        <f t="shared" si="5"/>
        <v>1.3597033374536465</v>
      </c>
    </row>
    <row r="18" spans="1:18" s="8" customFormat="1" ht="19.5" customHeight="1">
      <c r="A18" s="20">
        <v>7</v>
      </c>
      <c r="B18" s="119" t="s">
        <v>34</v>
      </c>
      <c r="C18" s="110" t="s">
        <v>35</v>
      </c>
      <c r="D18" s="111">
        <v>28</v>
      </c>
      <c r="E18" s="112">
        <f t="shared" si="0"/>
        <v>0.72226601676482605</v>
      </c>
      <c r="F18" s="113">
        <f t="shared" si="1"/>
        <v>0.93364454818272768</v>
      </c>
      <c r="G18" s="119" t="s">
        <v>32</v>
      </c>
      <c r="H18" s="110" t="s">
        <v>33</v>
      </c>
      <c r="I18" s="111">
        <v>17</v>
      </c>
      <c r="J18" s="112">
        <f t="shared" si="2"/>
        <v>0.85472663830985351</v>
      </c>
      <c r="K18" s="113">
        <f t="shared" si="3"/>
        <v>0.77625570776255703</v>
      </c>
      <c r="L18" s="120" t="s">
        <v>32</v>
      </c>
      <c r="M18" s="110" t="s">
        <v>33</v>
      </c>
      <c r="N18" s="111">
        <v>10</v>
      </c>
      <c r="O18" s="112">
        <f t="shared" si="4"/>
        <v>0.52973228389836335</v>
      </c>
      <c r="P18" s="115">
        <f t="shared" si="5"/>
        <v>1.2360939431396787</v>
      </c>
    </row>
    <row r="19" spans="1:18" s="8" customFormat="1" ht="19.5" customHeight="1">
      <c r="A19" s="20">
        <v>8</v>
      </c>
      <c r="B19" s="119" t="s">
        <v>32</v>
      </c>
      <c r="C19" s="110" t="s">
        <v>33</v>
      </c>
      <c r="D19" s="111">
        <v>27</v>
      </c>
      <c r="E19" s="112">
        <f t="shared" si="0"/>
        <v>0.69647080188036803</v>
      </c>
      <c r="F19" s="113">
        <f t="shared" si="1"/>
        <v>0.90030010003334449</v>
      </c>
      <c r="G19" s="119" t="s">
        <v>34</v>
      </c>
      <c r="H19" s="110" t="s">
        <v>35</v>
      </c>
      <c r="I19" s="111">
        <v>17</v>
      </c>
      <c r="J19" s="112">
        <f t="shared" si="2"/>
        <v>0.85472663830985351</v>
      </c>
      <c r="K19" s="113">
        <f t="shared" si="3"/>
        <v>0.77625570776255703</v>
      </c>
      <c r="L19" s="119" t="s">
        <v>30</v>
      </c>
      <c r="M19" s="110" t="s">
        <v>31</v>
      </c>
      <c r="N19" s="111">
        <v>7</v>
      </c>
      <c r="O19" s="112">
        <f t="shared" si="4"/>
        <v>0.37081259872885441</v>
      </c>
      <c r="P19" s="115">
        <f t="shared" si="5"/>
        <v>0.86526576019777501</v>
      </c>
    </row>
    <row r="20" spans="1:18" s="8" customFormat="1" ht="19.5" customHeight="1">
      <c r="A20" s="20">
        <v>9</v>
      </c>
      <c r="B20" s="119" t="s">
        <v>36</v>
      </c>
      <c r="C20" s="110" t="s">
        <v>62</v>
      </c>
      <c r="D20" s="111">
        <v>15</v>
      </c>
      <c r="E20" s="112">
        <f t="shared" si="0"/>
        <v>0.3869282232668711</v>
      </c>
      <c r="F20" s="113">
        <f t="shared" si="1"/>
        <v>0.50016672224074687</v>
      </c>
      <c r="G20" s="119" t="s">
        <v>37</v>
      </c>
      <c r="H20" s="110" t="s">
        <v>38</v>
      </c>
      <c r="I20" s="111">
        <v>11</v>
      </c>
      <c r="J20" s="112">
        <f t="shared" si="2"/>
        <v>0.55305841302402281</v>
      </c>
      <c r="K20" s="113">
        <f t="shared" si="3"/>
        <v>0.50228310502283102</v>
      </c>
      <c r="L20" s="119" t="s">
        <v>36</v>
      </c>
      <c r="M20" s="110" t="s">
        <v>62</v>
      </c>
      <c r="N20" s="111">
        <v>6</v>
      </c>
      <c r="O20" s="112">
        <f t="shared" si="4"/>
        <v>0.31783937033901805</v>
      </c>
      <c r="P20" s="115">
        <f t="shared" si="5"/>
        <v>0.74165636588380723</v>
      </c>
      <c r="Q20" s="141"/>
      <c r="R20" s="141"/>
    </row>
    <row r="21" spans="1:18" s="8" customFormat="1" ht="19.5" customHeight="1">
      <c r="A21" s="20">
        <v>10</v>
      </c>
      <c r="B21" s="119" t="s">
        <v>37</v>
      </c>
      <c r="C21" s="110" t="s">
        <v>38</v>
      </c>
      <c r="D21" s="111">
        <v>14</v>
      </c>
      <c r="E21" s="112">
        <f t="shared" si="0"/>
        <v>0.36113300838241302</v>
      </c>
      <c r="F21" s="113">
        <f t="shared" si="1"/>
        <v>0.46682227409136384</v>
      </c>
      <c r="G21" s="119" t="s">
        <v>36</v>
      </c>
      <c r="H21" s="110" t="s">
        <v>62</v>
      </c>
      <c r="I21" s="111">
        <v>9</v>
      </c>
      <c r="J21" s="112">
        <f t="shared" si="2"/>
        <v>0.45250233792874595</v>
      </c>
      <c r="K21" s="113">
        <f t="shared" si="3"/>
        <v>0.41095890410958902</v>
      </c>
      <c r="L21" s="119" t="s">
        <v>63</v>
      </c>
      <c r="M21" s="110" t="s">
        <v>64</v>
      </c>
      <c r="N21" s="111">
        <v>5</v>
      </c>
      <c r="O21" s="112">
        <f t="shared" si="4"/>
        <v>0.26486614194918168</v>
      </c>
      <c r="P21" s="115">
        <f t="shared" si="5"/>
        <v>0.61804697156983934</v>
      </c>
    </row>
    <row r="22" spans="1:18" s="8" customFormat="1" ht="19.5" customHeight="1">
      <c r="A22" s="20"/>
      <c r="B22" s="120"/>
      <c r="C22" s="110" t="s">
        <v>41</v>
      </c>
      <c r="D22" s="111">
        <f>D10-SUM(D12:D21)</f>
        <v>458</v>
      </c>
      <c r="E22" s="112">
        <f t="shared" si="0"/>
        <v>11.814208417081797</v>
      </c>
      <c r="F22" s="113">
        <f t="shared" si="1"/>
        <v>15.271757252417473</v>
      </c>
      <c r="G22" s="117"/>
      <c r="H22" s="110" t="s">
        <v>41</v>
      </c>
      <c r="I22" s="111">
        <f>I10-SUM(I12:I21)</f>
        <v>264</v>
      </c>
      <c r="J22" s="112">
        <f t="shared" si="2"/>
        <v>13.273401912576547</v>
      </c>
      <c r="K22" s="113">
        <f t="shared" si="3"/>
        <v>12.054794520547945</v>
      </c>
      <c r="L22" s="120"/>
      <c r="M22" s="110" t="s">
        <v>41</v>
      </c>
      <c r="N22" s="111">
        <f>N10-SUM(N12:N21)</f>
        <v>192</v>
      </c>
      <c r="O22" s="112">
        <f t="shared" si="4"/>
        <v>10.170859850848577</v>
      </c>
      <c r="P22" s="115">
        <f t="shared" si="5"/>
        <v>23.733003708281831</v>
      </c>
    </row>
    <row r="23" spans="1:18" s="8" customFormat="1" ht="5.0999999999999996" customHeight="1">
      <c r="A23" s="20"/>
      <c r="B23" s="120"/>
      <c r="C23" s="110"/>
      <c r="D23" s="111"/>
      <c r="E23" s="112"/>
      <c r="F23" s="113"/>
      <c r="G23" s="117"/>
      <c r="H23" s="118"/>
      <c r="I23" s="111"/>
      <c r="J23" s="112"/>
      <c r="K23" s="113"/>
      <c r="L23" s="117"/>
      <c r="M23" s="118"/>
      <c r="N23" s="111"/>
      <c r="O23" s="112"/>
      <c r="P23" s="27"/>
    </row>
    <row r="24" spans="1:18" s="8" customFormat="1" ht="5.0999999999999996" customHeight="1">
      <c r="A24" s="121"/>
      <c r="B24" s="122"/>
      <c r="C24" s="123"/>
      <c r="D24" s="124"/>
      <c r="E24" s="125"/>
      <c r="F24" s="126"/>
      <c r="G24" s="127"/>
      <c r="H24" s="128"/>
      <c r="I24" s="124"/>
      <c r="J24" s="125"/>
      <c r="K24" s="126"/>
      <c r="L24" s="127"/>
      <c r="M24" s="128"/>
      <c r="N24" s="124"/>
      <c r="O24" s="125"/>
      <c r="P24" s="129"/>
    </row>
    <row r="25" spans="1:18" s="8" customFormat="1" ht="19.5" customHeight="1">
      <c r="A25" s="20">
        <v>11</v>
      </c>
      <c r="B25" s="119" t="s">
        <v>63</v>
      </c>
      <c r="C25" s="110" t="s">
        <v>64</v>
      </c>
      <c r="D25" s="111">
        <v>12</v>
      </c>
      <c r="E25" s="112">
        <f>D25/3876688*100000</f>
        <v>0.30954257861349688</v>
      </c>
      <c r="F25" s="113">
        <f>D25/$D$10*100</f>
        <v>0.40013337779259756</v>
      </c>
      <c r="G25" s="119" t="s">
        <v>63</v>
      </c>
      <c r="H25" s="110" t="s">
        <v>64</v>
      </c>
      <c r="I25" s="111">
        <v>7</v>
      </c>
      <c r="J25" s="112">
        <f>I25/1988940*100000</f>
        <v>0.35194626283346908</v>
      </c>
      <c r="K25" s="113">
        <f>I25/$I$10*100</f>
        <v>0.31963470319634707</v>
      </c>
      <c r="L25" s="119" t="s">
        <v>44</v>
      </c>
      <c r="M25" s="110" t="s">
        <v>45</v>
      </c>
      <c r="N25" s="111">
        <v>4</v>
      </c>
      <c r="O25" s="112">
        <f>N25/1887746*100000</f>
        <v>0.21189291355934539</v>
      </c>
      <c r="P25" s="115">
        <f>N25/$N$10*100</f>
        <v>0.4944375772558714</v>
      </c>
      <c r="Q25" s="141"/>
      <c r="R25" s="141"/>
    </row>
    <row r="26" spans="1:18" s="8" customFormat="1" ht="19.5" customHeight="1">
      <c r="A26" s="20">
        <v>12</v>
      </c>
      <c r="B26" s="119" t="s">
        <v>44</v>
      </c>
      <c r="C26" s="110" t="s">
        <v>45</v>
      </c>
      <c r="D26" s="111">
        <v>10</v>
      </c>
      <c r="E26" s="112">
        <f>D26/3876688*100000</f>
        <v>0.25795214884458073</v>
      </c>
      <c r="F26" s="113">
        <f>D26/$D$10*100</f>
        <v>0.33344448149383127</v>
      </c>
      <c r="G26" s="119" t="s">
        <v>44</v>
      </c>
      <c r="H26" s="110" t="s">
        <v>45</v>
      </c>
      <c r="I26" s="111">
        <v>6</v>
      </c>
      <c r="J26" s="112">
        <f>I26/1988940*100000</f>
        <v>0.30166822528583065</v>
      </c>
      <c r="K26" s="113">
        <f>I26/$I$10*100</f>
        <v>0.27397260273972601</v>
      </c>
      <c r="L26" s="119" t="s">
        <v>46</v>
      </c>
      <c r="M26" s="110" t="s">
        <v>47</v>
      </c>
      <c r="N26" s="111">
        <v>4</v>
      </c>
      <c r="O26" s="112">
        <f>N26/1887746*100000</f>
        <v>0.21189291355934539</v>
      </c>
      <c r="P26" s="115">
        <f>N26/$N$10*100</f>
        <v>0.4944375772558714</v>
      </c>
    </row>
    <row r="27" spans="1:18" s="8" customFormat="1" ht="19.5" customHeight="1">
      <c r="A27" s="20">
        <v>13</v>
      </c>
      <c r="B27" s="119" t="s">
        <v>39</v>
      </c>
      <c r="C27" s="110" t="s">
        <v>40</v>
      </c>
      <c r="D27" s="111">
        <v>10</v>
      </c>
      <c r="E27" s="112">
        <f>D27/3876688*100000</f>
        <v>0.25795214884458073</v>
      </c>
      <c r="F27" s="113">
        <f>D27/$D$10*100</f>
        <v>0.33344448149383127</v>
      </c>
      <c r="G27" s="119" t="s">
        <v>39</v>
      </c>
      <c r="H27" s="110" t="s">
        <v>40</v>
      </c>
      <c r="I27" s="111">
        <v>6</v>
      </c>
      <c r="J27" s="112">
        <f>I27/1988940*100000</f>
        <v>0.30166822528583065</v>
      </c>
      <c r="K27" s="113">
        <f>I27/$I$10*100</f>
        <v>0.27397260273972601</v>
      </c>
      <c r="L27" s="119" t="s">
        <v>39</v>
      </c>
      <c r="M27" s="110" t="s">
        <v>40</v>
      </c>
      <c r="N27" s="111">
        <v>4</v>
      </c>
      <c r="O27" s="112">
        <f>N27/1887746*100000</f>
        <v>0.21189291355934539</v>
      </c>
      <c r="P27" s="115">
        <f>N27/$N$10*100</f>
        <v>0.4944375772558714</v>
      </c>
      <c r="Q27" s="141"/>
      <c r="R27" s="141"/>
    </row>
    <row r="28" spans="1:18" s="8" customFormat="1" ht="19.5" customHeight="1">
      <c r="A28" s="20">
        <v>14</v>
      </c>
      <c r="B28" s="119" t="s">
        <v>46</v>
      </c>
      <c r="C28" s="110" t="s">
        <v>47</v>
      </c>
      <c r="D28" s="111">
        <v>8</v>
      </c>
      <c r="E28" s="112">
        <f>D28/3876688*100000</f>
        <v>0.20636171907566458</v>
      </c>
      <c r="F28" s="113">
        <f>D28/$D$10*100</f>
        <v>0.26675558519506498</v>
      </c>
      <c r="G28" s="119" t="s">
        <v>48</v>
      </c>
      <c r="H28" s="110" t="s">
        <v>49</v>
      </c>
      <c r="I28" s="111">
        <v>6</v>
      </c>
      <c r="J28" s="112">
        <f>I28/1988940*100000</f>
        <v>0.30166822528583065</v>
      </c>
      <c r="K28" s="113">
        <f>I28/$I$10*100</f>
        <v>0.27397260273972601</v>
      </c>
      <c r="L28" s="119" t="s">
        <v>37</v>
      </c>
      <c r="M28" s="110" t="s">
        <v>38</v>
      </c>
      <c r="N28" s="111">
        <v>3</v>
      </c>
      <c r="O28" s="112">
        <f>N28/1887746*100000</f>
        <v>0.15891968516950902</v>
      </c>
      <c r="P28" s="115">
        <f>N28/$N$10*100</f>
        <v>0.37082818294190362</v>
      </c>
    </row>
    <row r="29" spans="1:18" s="68" customFormat="1" ht="19.5" customHeight="1">
      <c r="A29" s="130">
        <v>15</v>
      </c>
      <c r="B29" s="131" t="s">
        <v>42</v>
      </c>
      <c r="C29" s="132" t="s">
        <v>43</v>
      </c>
      <c r="D29" s="66">
        <v>7</v>
      </c>
      <c r="E29" s="133">
        <f>D29/3876688*100000</f>
        <v>0.18056650419120651</v>
      </c>
      <c r="F29" s="134">
        <f>D29/$D$10*100</f>
        <v>0.23341113704568192</v>
      </c>
      <c r="G29" s="131" t="s">
        <v>42</v>
      </c>
      <c r="H29" s="132" t="s">
        <v>43</v>
      </c>
      <c r="I29" s="66">
        <v>4</v>
      </c>
      <c r="J29" s="133">
        <f>I29/1988940*100000</f>
        <v>0.20111215019055376</v>
      </c>
      <c r="K29" s="134">
        <f>I29/$I$10*100</f>
        <v>0.18264840182648401</v>
      </c>
      <c r="L29" s="131" t="s">
        <v>42</v>
      </c>
      <c r="M29" s="132" t="s">
        <v>43</v>
      </c>
      <c r="N29" s="66">
        <v>3</v>
      </c>
      <c r="O29" s="133">
        <f>N29/1887746*100000</f>
        <v>0.15891968516950902</v>
      </c>
      <c r="P29" s="133">
        <f>N29/$N$10*100</f>
        <v>0.37082818294190362</v>
      </c>
    </row>
    <row r="30" spans="1:18" s="68" customFormat="1" ht="2.25" customHeight="1">
      <c r="A30" s="135"/>
      <c r="B30" s="119"/>
      <c r="C30" s="150"/>
      <c r="D30" s="111"/>
      <c r="E30" s="112"/>
      <c r="F30" s="112"/>
      <c r="G30" s="117"/>
      <c r="H30" s="151"/>
      <c r="I30" s="111"/>
      <c r="J30" s="112"/>
      <c r="K30" s="112"/>
      <c r="L30" s="117"/>
      <c r="M30" s="151"/>
      <c r="N30" s="111"/>
      <c r="O30" s="112"/>
      <c r="P30" s="112"/>
    </row>
    <row r="31" spans="1:18" s="73" customFormat="1">
      <c r="A31" s="19" t="s">
        <v>78</v>
      </c>
      <c r="B31" s="71"/>
      <c r="I31" s="19"/>
      <c r="J31" s="19"/>
      <c r="K31" s="19"/>
      <c r="L31" s="145"/>
      <c r="M31" s="145"/>
      <c r="N31" s="19"/>
      <c r="O31" s="19"/>
      <c r="P31" s="19"/>
    </row>
    <row r="32" spans="1:18" s="73" customFormat="1">
      <c r="A32" s="19" t="s">
        <v>76</v>
      </c>
      <c r="B32" s="71"/>
      <c r="I32" s="19"/>
      <c r="J32" s="19"/>
      <c r="K32" s="19"/>
      <c r="N32" s="19"/>
      <c r="O32" s="19"/>
      <c r="P32" s="19"/>
    </row>
    <row r="33" spans="1:16" s="77" customFormat="1" ht="15.6">
      <c r="A33" s="137" t="s">
        <v>18</v>
      </c>
      <c r="B33" s="76"/>
      <c r="C33" s="73"/>
      <c r="H33" s="73"/>
      <c r="I33" s="137"/>
      <c r="J33" s="137"/>
      <c r="K33" s="137"/>
      <c r="M33" s="73"/>
      <c r="N33" s="137"/>
      <c r="O33" s="137"/>
      <c r="P33" s="137"/>
    </row>
    <row r="34" spans="1:16" s="141" customFormat="1">
      <c r="C34" s="145"/>
      <c r="H34" s="145"/>
      <c r="M34" s="145"/>
    </row>
    <row r="35" spans="1:16" s="141" customFormat="1">
      <c r="C35" s="145"/>
      <c r="H35" s="145"/>
      <c r="M35" s="145"/>
    </row>
    <row r="36" spans="1:16" s="141" customFormat="1">
      <c r="C36" s="145"/>
      <c r="H36" s="145"/>
      <c r="M36" s="145"/>
    </row>
    <row r="37" spans="1:16" s="141" customFormat="1">
      <c r="C37" s="145"/>
      <c r="H37" s="145"/>
      <c r="M37" s="145"/>
    </row>
    <row r="38" spans="1:16" s="141" customFormat="1">
      <c r="C38" s="145"/>
      <c r="H38" s="145"/>
      <c r="M38" s="145"/>
    </row>
    <row r="39" spans="1:16" s="141" customFormat="1">
      <c r="C39" s="145"/>
      <c r="H39" s="145"/>
      <c r="M39" s="145"/>
    </row>
    <row r="40" spans="1:16" s="141" customFormat="1">
      <c r="C40" s="145"/>
      <c r="H40" s="145"/>
      <c r="M40" s="145"/>
    </row>
    <row r="41" spans="1:16" s="141" customFormat="1">
      <c r="C41" s="145"/>
      <c r="H41" s="145"/>
      <c r="M41" s="145"/>
    </row>
    <row r="42" spans="1:16" s="141" customFormat="1">
      <c r="C42" s="145"/>
      <c r="H42" s="145"/>
      <c r="M42" s="145"/>
    </row>
    <row r="43" spans="1:16" s="141" customFormat="1">
      <c r="C43" s="145"/>
      <c r="H43" s="145"/>
      <c r="M43" s="145"/>
    </row>
    <row r="44" spans="1:16" s="141" customFormat="1">
      <c r="C44" s="145"/>
      <c r="H44" s="145"/>
      <c r="M44" s="145"/>
    </row>
    <row r="45" spans="1:16" s="141" customFormat="1">
      <c r="C45" s="145"/>
      <c r="H45" s="145"/>
      <c r="M45" s="145"/>
    </row>
    <row r="46" spans="1:16" s="141" customFormat="1">
      <c r="C46" s="145"/>
      <c r="H46" s="145"/>
      <c r="M46" s="145"/>
    </row>
    <row r="47" spans="1:16" s="141" customFormat="1">
      <c r="C47" s="145"/>
      <c r="H47" s="145"/>
      <c r="M47" s="145"/>
    </row>
    <row r="48" spans="1:16" s="141" customFormat="1">
      <c r="C48" s="145"/>
      <c r="H48" s="145"/>
      <c r="M48" s="145"/>
    </row>
    <row r="49" spans="3:13" s="141" customFormat="1">
      <c r="C49" s="145"/>
      <c r="H49" s="145"/>
      <c r="M49" s="145"/>
    </row>
    <row r="50" spans="3:13" s="141" customFormat="1">
      <c r="C50" s="145"/>
      <c r="H50" s="145"/>
      <c r="M50" s="145"/>
    </row>
    <row r="51" spans="3:13" s="141" customFormat="1">
      <c r="C51" s="145"/>
      <c r="H51" s="145"/>
      <c r="M51" s="145"/>
    </row>
    <row r="52" spans="3:13" s="141" customFormat="1">
      <c r="C52" s="145"/>
      <c r="H52" s="145"/>
      <c r="M52" s="145"/>
    </row>
    <row r="53" spans="3:13" s="141" customFormat="1">
      <c r="C53" s="145"/>
      <c r="H53" s="145"/>
      <c r="M53" s="145"/>
    </row>
    <row r="54" spans="3:13" s="141" customFormat="1">
      <c r="C54" s="145"/>
      <c r="H54" s="145"/>
      <c r="M54" s="145"/>
    </row>
    <row r="55" spans="3:13" s="141" customFormat="1">
      <c r="C55" s="145"/>
      <c r="H55" s="145"/>
      <c r="M55" s="145"/>
    </row>
    <row r="56" spans="3:13" s="141" customFormat="1">
      <c r="C56" s="145"/>
      <c r="H56" s="145"/>
      <c r="M56" s="145"/>
    </row>
    <row r="57" spans="3:13" s="141" customFormat="1">
      <c r="C57" s="145"/>
      <c r="H57" s="145"/>
      <c r="M57" s="145"/>
    </row>
    <row r="58" spans="3:13" s="141" customFormat="1">
      <c r="C58" s="145"/>
      <c r="H58" s="145"/>
      <c r="M58" s="145"/>
    </row>
    <row r="59" spans="3:13" s="141" customFormat="1">
      <c r="C59" s="145"/>
      <c r="H59" s="145"/>
      <c r="M59" s="145"/>
    </row>
    <row r="60" spans="3:13" s="141" customFormat="1">
      <c r="C60" s="145"/>
      <c r="H60" s="145"/>
      <c r="M60" s="145"/>
    </row>
    <row r="61" spans="3:13" s="141" customFormat="1">
      <c r="C61" s="145"/>
      <c r="H61" s="145"/>
      <c r="M61" s="145"/>
    </row>
    <row r="62" spans="3:13" s="141" customFormat="1">
      <c r="C62" s="145"/>
      <c r="H62" s="145"/>
      <c r="M62" s="145"/>
    </row>
    <row r="63" spans="3:13" s="141" customFormat="1">
      <c r="C63" s="145"/>
      <c r="H63" s="145"/>
      <c r="M63" s="145"/>
    </row>
    <row r="64" spans="3:13" s="141" customFormat="1">
      <c r="C64" s="145"/>
      <c r="H64" s="145"/>
      <c r="M64" s="145"/>
    </row>
    <row r="65" spans="3:13" s="141" customFormat="1">
      <c r="C65" s="145"/>
      <c r="H65" s="145"/>
      <c r="M65" s="145"/>
    </row>
    <row r="66" spans="3:13" s="141" customFormat="1">
      <c r="C66" s="145"/>
      <c r="H66" s="145"/>
      <c r="M66" s="145"/>
    </row>
    <row r="67" spans="3:13" s="141" customFormat="1">
      <c r="C67" s="145"/>
      <c r="H67" s="145"/>
      <c r="M67" s="145"/>
    </row>
    <row r="68" spans="3:13" s="141" customFormat="1">
      <c r="C68" s="145"/>
      <c r="H68" s="145"/>
      <c r="M68" s="145"/>
    </row>
    <row r="69" spans="3:13" s="141" customFormat="1">
      <c r="C69" s="145"/>
      <c r="H69" s="145"/>
      <c r="M69" s="145"/>
    </row>
    <row r="70" spans="3:13" s="141" customFormat="1">
      <c r="C70" s="145"/>
      <c r="H70" s="145"/>
      <c r="M70" s="145"/>
    </row>
    <row r="71" spans="3:13" s="141" customFormat="1">
      <c r="C71" s="145"/>
      <c r="H71" s="145"/>
      <c r="M71" s="145"/>
    </row>
    <row r="72" spans="3:13" s="141" customFormat="1">
      <c r="C72" s="145"/>
      <c r="H72" s="145"/>
      <c r="M72" s="145"/>
    </row>
    <row r="73" spans="3:13" s="141" customFormat="1">
      <c r="C73" s="145"/>
      <c r="H73" s="145"/>
      <c r="M73" s="145"/>
    </row>
    <row r="74" spans="3:13" s="141" customFormat="1">
      <c r="C74" s="145"/>
      <c r="H74" s="145"/>
      <c r="M74" s="145"/>
    </row>
    <row r="75" spans="3:13" s="141" customFormat="1">
      <c r="C75" s="145"/>
      <c r="H75" s="145"/>
      <c r="M75" s="145"/>
    </row>
    <row r="76" spans="3:13" s="141" customFormat="1">
      <c r="C76" s="145"/>
      <c r="H76" s="145"/>
      <c r="M76" s="145"/>
    </row>
    <row r="77" spans="3:13" s="141" customFormat="1">
      <c r="C77" s="145"/>
      <c r="H77" s="145"/>
      <c r="M77" s="145"/>
    </row>
    <row r="78" spans="3:13" s="141" customFormat="1">
      <c r="C78" s="145"/>
      <c r="H78" s="145"/>
      <c r="M78" s="145"/>
    </row>
    <row r="79" spans="3:13" s="141" customFormat="1">
      <c r="C79" s="145"/>
      <c r="H79" s="145"/>
      <c r="M79" s="145"/>
    </row>
    <row r="80" spans="3:13" s="141" customFormat="1">
      <c r="C80" s="145"/>
      <c r="H80" s="145"/>
      <c r="M80" s="145"/>
    </row>
    <row r="81" spans="3:13" s="141" customFormat="1">
      <c r="C81" s="145"/>
      <c r="H81" s="145"/>
      <c r="M81" s="145"/>
    </row>
    <row r="82" spans="3:13" s="141" customFormat="1">
      <c r="C82" s="145"/>
      <c r="H82" s="145"/>
      <c r="M82" s="145"/>
    </row>
    <row r="83" spans="3:13" s="141" customFormat="1">
      <c r="C83" s="145"/>
      <c r="H83" s="145"/>
      <c r="M83" s="145"/>
    </row>
    <row r="84" spans="3:13" s="141" customFormat="1">
      <c r="C84" s="145"/>
      <c r="H84" s="145"/>
      <c r="M84" s="145"/>
    </row>
    <row r="85" spans="3:13" s="141" customFormat="1">
      <c r="C85" s="145"/>
      <c r="H85" s="145"/>
      <c r="M85" s="145"/>
    </row>
    <row r="86" spans="3:13" s="141" customFormat="1">
      <c r="C86" s="145"/>
      <c r="H86" s="145"/>
      <c r="M86" s="145"/>
    </row>
    <row r="87" spans="3:13" s="141" customFormat="1">
      <c r="C87" s="145"/>
      <c r="H87" s="145"/>
      <c r="M87" s="145"/>
    </row>
  </sheetData>
  <mergeCells count="1">
    <mergeCell ref="A1:P1"/>
  </mergeCells>
  <phoneticPr fontId="19" type="noConversion"/>
  <printOptions horizontalCentered="1"/>
  <pageMargins left="7.874015748031496E-2" right="7.874015748031496E-2" top="0.70866141732283472" bottom="0.59055118110236227" header="0.51181102362204722" footer="0.47244094488188981"/>
  <pageSetup paperSize="9" scale="90" orientation="landscape" horizontalDpi="4294967292"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
  <sheetViews>
    <sheetView showGridLines="0" zoomScale="80" workbookViewId="0">
      <selection sqref="A1:IV65536"/>
    </sheetView>
  </sheetViews>
  <sheetFormatPr defaultColWidth="9" defaultRowHeight="16.2"/>
  <cols>
    <col min="1" max="1" width="2.69921875" style="76" customWidth="1"/>
    <col min="2" max="2" width="7.8984375" style="8" customWidth="1"/>
    <col min="3" max="3" width="18.8984375" style="73" customWidth="1"/>
    <col min="4" max="4" width="6.09765625" style="76" bestFit="1" customWidth="1"/>
    <col min="5" max="6" width="7.09765625" style="76" customWidth="1"/>
    <col min="7" max="7" width="7.8984375" style="76" customWidth="1"/>
    <col min="8" max="8" width="18.8984375" style="71" customWidth="1"/>
    <col min="9" max="9" width="6.09765625" style="76" bestFit="1" customWidth="1"/>
    <col min="10" max="11" width="7.09765625" style="76" customWidth="1"/>
    <col min="12" max="12" width="7.8984375" style="76" customWidth="1"/>
    <col min="13" max="13" width="18.8984375" style="71" customWidth="1"/>
    <col min="14" max="14" width="4.09765625" style="76" customWidth="1"/>
    <col min="15" max="16" width="7.09765625" style="76" customWidth="1"/>
    <col min="17" max="16384" width="9" style="76"/>
  </cols>
  <sheetData>
    <row r="1" spans="1:19" s="71" customFormat="1" ht="24.6">
      <c r="A1" s="474" t="s">
        <v>391</v>
      </c>
      <c r="B1" s="474"/>
      <c r="C1" s="474"/>
      <c r="D1" s="474"/>
      <c r="E1" s="474"/>
      <c r="F1" s="474"/>
      <c r="G1" s="474"/>
      <c r="H1" s="474"/>
      <c r="I1" s="474"/>
      <c r="J1" s="474"/>
      <c r="K1" s="474"/>
      <c r="L1" s="474"/>
      <c r="M1" s="474"/>
      <c r="N1" s="474"/>
      <c r="O1" s="474"/>
      <c r="P1" s="474"/>
    </row>
    <row r="2" spans="1:19" s="71" customFormat="1" ht="10.5" customHeight="1">
      <c r="A2" s="139"/>
      <c r="B2" s="146"/>
      <c r="C2" s="147"/>
      <c r="D2" s="147"/>
      <c r="E2" s="147"/>
      <c r="F2" s="146"/>
      <c r="G2" s="146"/>
      <c r="H2" s="146"/>
      <c r="I2" s="146"/>
      <c r="J2" s="146"/>
      <c r="K2" s="146"/>
      <c r="L2" s="146"/>
      <c r="M2" s="146"/>
      <c r="N2" s="146"/>
      <c r="O2" s="146"/>
      <c r="P2" s="146"/>
    </row>
    <row r="3" spans="1:19" s="71" customFormat="1">
      <c r="A3" s="146" t="s">
        <v>79</v>
      </c>
      <c r="B3" s="148"/>
      <c r="C3" s="148"/>
      <c r="D3" s="146"/>
      <c r="E3" s="146"/>
      <c r="F3" s="146"/>
      <c r="G3" s="146"/>
      <c r="H3" s="147"/>
      <c r="I3" s="146"/>
      <c r="J3" s="146"/>
      <c r="K3" s="146"/>
      <c r="L3" s="146"/>
      <c r="M3" s="146"/>
      <c r="N3" s="146"/>
      <c r="O3" s="146"/>
      <c r="P3" s="148"/>
    </row>
    <row r="4" spans="1:19" ht="10.5" customHeight="1"/>
    <row r="5" spans="1:19" s="71" customFormat="1">
      <c r="A5" s="10" t="s">
        <v>0</v>
      </c>
      <c r="B5" s="78"/>
      <c r="C5" s="79" t="s">
        <v>1</v>
      </c>
      <c r="D5" s="78"/>
      <c r="E5" s="80"/>
      <c r="F5" s="81"/>
      <c r="G5" s="82"/>
      <c r="H5" s="79" t="s">
        <v>2</v>
      </c>
      <c r="I5" s="82"/>
      <c r="J5" s="83"/>
      <c r="K5" s="84"/>
      <c r="L5" s="85"/>
      <c r="M5" s="79" t="s">
        <v>3</v>
      </c>
      <c r="N5" s="82"/>
      <c r="O5" s="83"/>
      <c r="P5" s="86"/>
    </row>
    <row r="6" spans="1:19" s="71" customFormat="1">
      <c r="A6" s="87"/>
      <c r="B6" s="88" t="s">
        <v>4</v>
      </c>
      <c r="C6" s="89"/>
      <c r="D6" s="10" t="s">
        <v>5</v>
      </c>
      <c r="E6" s="90" t="s">
        <v>6</v>
      </c>
      <c r="F6" s="10" t="s">
        <v>5</v>
      </c>
      <c r="G6" s="88" t="s">
        <v>4</v>
      </c>
      <c r="H6" s="89"/>
      <c r="I6" s="10" t="s">
        <v>5</v>
      </c>
      <c r="J6" s="10" t="s">
        <v>6</v>
      </c>
      <c r="K6" s="10" t="s">
        <v>5</v>
      </c>
      <c r="L6" s="88" t="s">
        <v>4</v>
      </c>
      <c r="M6" s="91"/>
      <c r="N6" s="10" t="s">
        <v>5</v>
      </c>
      <c r="O6" s="10" t="s">
        <v>6</v>
      </c>
      <c r="P6" s="18" t="s">
        <v>5</v>
      </c>
    </row>
    <row r="7" spans="1:19" s="71" customFormat="1">
      <c r="A7" s="87"/>
      <c r="B7" s="92" t="s">
        <v>7</v>
      </c>
      <c r="C7" s="93" t="s">
        <v>8</v>
      </c>
      <c r="D7" s="94"/>
      <c r="E7" s="95" t="s">
        <v>9</v>
      </c>
      <c r="F7" s="94" t="s">
        <v>10</v>
      </c>
      <c r="G7" s="92" t="s">
        <v>7</v>
      </c>
      <c r="H7" s="93" t="s">
        <v>8</v>
      </c>
      <c r="I7" s="94"/>
      <c r="J7" s="94" t="s">
        <v>11</v>
      </c>
      <c r="K7" s="94" t="s">
        <v>10</v>
      </c>
      <c r="L7" s="92" t="s">
        <v>7</v>
      </c>
      <c r="M7" s="96" t="s">
        <v>8</v>
      </c>
      <c r="N7" s="94"/>
      <c r="O7" s="94" t="s">
        <v>12</v>
      </c>
      <c r="P7" s="97" t="s">
        <v>10</v>
      </c>
    </row>
    <row r="8" spans="1:19" s="71" customFormat="1">
      <c r="A8" s="98" t="s">
        <v>13</v>
      </c>
      <c r="B8" s="99" t="s">
        <v>14</v>
      </c>
      <c r="C8" s="100"/>
      <c r="D8" s="98" t="s">
        <v>15</v>
      </c>
      <c r="E8" s="101" t="s">
        <v>16</v>
      </c>
      <c r="F8" s="98" t="s">
        <v>17</v>
      </c>
      <c r="G8" s="99" t="s">
        <v>14</v>
      </c>
      <c r="H8" s="100"/>
      <c r="I8" s="98" t="s">
        <v>15</v>
      </c>
      <c r="J8" s="98" t="s">
        <v>16</v>
      </c>
      <c r="K8" s="98" t="s">
        <v>17</v>
      </c>
      <c r="L8" s="99" t="s">
        <v>14</v>
      </c>
      <c r="M8" s="102"/>
      <c r="N8" s="98" t="s">
        <v>15</v>
      </c>
      <c r="O8" s="98" t="s">
        <v>16</v>
      </c>
      <c r="P8" s="103" t="s">
        <v>17</v>
      </c>
    </row>
    <row r="9" spans="1:19" ht="3.9" customHeight="1">
      <c r="A9" s="104"/>
      <c r="B9" s="105"/>
      <c r="C9" s="110"/>
      <c r="D9" s="107"/>
      <c r="E9" s="107"/>
      <c r="F9" s="104"/>
      <c r="G9" s="108"/>
      <c r="H9" s="149"/>
      <c r="I9" s="107"/>
      <c r="J9" s="107"/>
      <c r="K9" s="104"/>
      <c r="L9" s="108"/>
      <c r="M9" s="149"/>
      <c r="N9" s="107"/>
      <c r="O9" s="107"/>
      <c r="P9" s="27"/>
    </row>
    <row r="10" spans="1:19" s="1" customFormat="1" ht="19.5" customHeight="1">
      <c r="A10" s="20" t="s">
        <v>18</v>
      </c>
      <c r="B10" s="105" t="s">
        <v>18</v>
      </c>
      <c r="C10" s="110" t="s">
        <v>19</v>
      </c>
      <c r="D10" s="111">
        <v>3028</v>
      </c>
      <c r="E10" s="112">
        <f>D10/3844125*100000</f>
        <v>78.769550938119863</v>
      </c>
      <c r="F10" s="113">
        <f>D10/$D$10*100</f>
        <v>100</v>
      </c>
      <c r="G10" s="114"/>
      <c r="H10" s="110" t="s">
        <v>19</v>
      </c>
      <c r="I10" s="111">
        <v>2178</v>
      </c>
      <c r="J10" s="112">
        <f>I10/1973078*100000</f>
        <v>110.38590466266412</v>
      </c>
      <c r="K10" s="113">
        <f>I10/$I$10*100</f>
        <v>100</v>
      </c>
      <c r="L10" s="105" t="s">
        <v>18</v>
      </c>
      <c r="M10" s="110" t="s">
        <v>19</v>
      </c>
      <c r="N10" s="111">
        <v>850</v>
      </c>
      <c r="O10" s="112">
        <f>N10/1871048*100000</f>
        <v>45.429085731632753</v>
      </c>
      <c r="P10" s="115">
        <f>N10/$N$10*100</f>
        <v>100</v>
      </c>
    </row>
    <row r="11" spans="1:19" ht="6" customHeight="1">
      <c r="A11" s="20"/>
      <c r="B11" s="116"/>
      <c r="C11" s="110"/>
      <c r="D11" s="111"/>
      <c r="E11" s="112"/>
      <c r="F11" s="113"/>
      <c r="G11" s="117"/>
      <c r="H11" s="118"/>
      <c r="I11" s="111"/>
      <c r="J11" s="112"/>
      <c r="K11" s="113"/>
      <c r="L11" s="116"/>
      <c r="M11" s="110"/>
      <c r="N11" s="111"/>
      <c r="O11" s="112"/>
      <c r="P11" s="27"/>
    </row>
    <row r="12" spans="1:19" s="8" customFormat="1" ht="19.5" customHeight="1">
      <c r="A12" s="20">
        <v>1</v>
      </c>
      <c r="B12" s="119" t="s">
        <v>20</v>
      </c>
      <c r="C12" s="110" t="s">
        <v>21</v>
      </c>
      <c r="D12" s="111">
        <v>1899</v>
      </c>
      <c r="E12" s="112">
        <f t="shared" ref="E12:E22" si="0">D12/3844125*100000</f>
        <v>49.400058530875036</v>
      </c>
      <c r="F12" s="113">
        <f t="shared" ref="F12:F22" si="1">D12/$D$10*100</f>
        <v>62.714663143989434</v>
      </c>
      <c r="G12" s="119" t="s">
        <v>20</v>
      </c>
      <c r="H12" s="110" t="s">
        <v>21</v>
      </c>
      <c r="I12" s="111">
        <v>1507</v>
      </c>
      <c r="J12" s="112">
        <f t="shared" ref="J12:J22" si="2">I12/1973078*100000</f>
        <v>76.378125953459516</v>
      </c>
      <c r="K12" s="113">
        <f t="shared" ref="K12:K22" si="3">I12/$I$10*100</f>
        <v>69.191919191919197</v>
      </c>
      <c r="L12" s="119" t="s">
        <v>20</v>
      </c>
      <c r="M12" s="110" t="s">
        <v>21</v>
      </c>
      <c r="N12" s="111">
        <v>392</v>
      </c>
      <c r="O12" s="112">
        <f t="shared" ref="O12:O22" si="4">N12/1871048*100000</f>
        <v>20.950825419764751</v>
      </c>
      <c r="P12" s="115">
        <f t="shared" ref="P12:P22" si="5">N12/$N$10*100</f>
        <v>46.117647058823529</v>
      </c>
    </row>
    <row r="13" spans="1:19" s="8" customFormat="1" ht="19.5" customHeight="1">
      <c r="A13" s="20">
        <v>2</v>
      </c>
      <c r="B13" s="119" t="s">
        <v>22</v>
      </c>
      <c r="C13" s="110" t="s">
        <v>23</v>
      </c>
      <c r="D13" s="111">
        <v>244</v>
      </c>
      <c r="E13" s="112">
        <f t="shared" si="0"/>
        <v>6.3473482261893146</v>
      </c>
      <c r="F13" s="113">
        <f t="shared" si="1"/>
        <v>8.0581241743725229</v>
      </c>
      <c r="G13" s="119" t="s">
        <v>22</v>
      </c>
      <c r="H13" s="110" t="s">
        <v>23</v>
      </c>
      <c r="I13" s="111">
        <v>148</v>
      </c>
      <c r="J13" s="112">
        <f t="shared" si="2"/>
        <v>7.500970564772401</v>
      </c>
      <c r="K13" s="113">
        <f t="shared" si="3"/>
        <v>6.7952249770431585</v>
      </c>
      <c r="L13" s="119" t="s">
        <v>22</v>
      </c>
      <c r="M13" s="110" t="s">
        <v>23</v>
      </c>
      <c r="N13" s="111">
        <v>96</v>
      </c>
      <c r="O13" s="112">
        <f t="shared" si="4"/>
        <v>5.1308143885138167</v>
      </c>
      <c r="P13" s="115">
        <f t="shared" si="5"/>
        <v>11.294117647058824</v>
      </c>
    </row>
    <row r="14" spans="1:19" s="8" customFormat="1" ht="19.5" customHeight="1">
      <c r="A14" s="20">
        <v>3</v>
      </c>
      <c r="B14" s="120" t="s">
        <v>24</v>
      </c>
      <c r="C14" s="110" t="s">
        <v>25</v>
      </c>
      <c r="D14" s="111">
        <v>165</v>
      </c>
      <c r="E14" s="112">
        <f t="shared" si="0"/>
        <v>4.2922641693493322</v>
      </c>
      <c r="F14" s="113">
        <f t="shared" si="1"/>
        <v>5.4491413474240424</v>
      </c>
      <c r="G14" s="120" t="s">
        <v>24</v>
      </c>
      <c r="H14" s="110" t="s">
        <v>25</v>
      </c>
      <c r="I14" s="111">
        <v>99</v>
      </c>
      <c r="J14" s="112">
        <f t="shared" si="2"/>
        <v>5.0175411210301872</v>
      </c>
      <c r="K14" s="113">
        <f t="shared" si="3"/>
        <v>4.5454545454545459</v>
      </c>
      <c r="L14" s="120" t="s">
        <v>24</v>
      </c>
      <c r="M14" s="110" t="s">
        <v>25</v>
      </c>
      <c r="N14" s="111">
        <v>66</v>
      </c>
      <c r="O14" s="112">
        <f t="shared" si="4"/>
        <v>3.527434892103249</v>
      </c>
      <c r="P14" s="115">
        <f t="shared" si="5"/>
        <v>7.764705882352942</v>
      </c>
    </row>
    <row r="15" spans="1:19" s="8" customFormat="1" ht="19.5" customHeight="1">
      <c r="A15" s="20">
        <v>4</v>
      </c>
      <c r="B15" s="119" t="s">
        <v>26</v>
      </c>
      <c r="C15" s="110" t="s">
        <v>27</v>
      </c>
      <c r="D15" s="111">
        <v>61</v>
      </c>
      <c r="E15" s="112">
        <f t="shared" si="0"/>
        <v>1.5868370565473287</v>
      </c>
      <c r="F15" s="113">
        <f t="shared" si="1"/>
        <v>2.0145310435931307</v>
      </c>
      <c r="G15" s="119" t="s">
        <v>26</v>
      </c>
      <c r="H15" s="110" t="s">
        <v>27</v>
      </c>
      <c r="I15" s="111">
        <v>44</v>
      </c>
      <c r="J15" s="112">
        <f t="shared" si="2"/>
        <v>2.2300182760134164</v>
      </c>
      <c r="K15" s="113">
        <f t="shared" si="3"/>
        <v>2.0202020202020203</v>
      </c>
      <c r="L15" s="119" t="s">
        <v>28</v>
      </c>
      <c r="M15" s="110" t="s">
        <v>29</v>
      </c>
      <c r="N15" s="111">
        <v>19</v>
      </c>
      <c r="O15" s="112">
        <f t="shared" si="4"/>
        <v>1.0154736810600262</v>
      </c>
      <c r="P15" s="115">
        <f t="shared" si="5"/>
        <v>2.2352941176470589</v>
      </c>
      <c r="R15" s="141"/>
      <c r="S15" s="141"/>
    </row>
    <row r="16" spans="1:19" s="8" customFormat="1" ht="19.5" customHeight="1">
      <c r="A16" s="20">
        <v>5</v>
      </c>
      <c r="B16" s="120" t="s">
        <v>28</v>
      </c>
      <c r="C16" s="110" t="s">
        <v>29</v>
      </c>
      <c r="D16" s="111">
        <v>57</v>
      </c>
      <c r="E16" s="112">
        <f t="shared" si="0"/>
        <v>1.4827821675934054</v>
      </c>
      <c r="F16" s="113">
        <f t="shared" si="1"/>
        <v>1.8824306472919419</v>
      </c>
      <c r="G16" s="120" t="s">
        <v>28</v>
      </c>
      <c r="H16" s="110" t="s">
        <v>29</v>
      </c>
      <c r="I16" s="111">
        <v>38</v>
      </c>
      <c r="J16" s="112">
        <f t="shared" si="2"/>
        <v>1.92592487473886</v>
      </c>
      <c r="K16" s="113">
        <f t="shared" si="3"/>
        <v>1.7447199265381086</v>
      </c>
      <c r="L16" s="119" t="s">
        <v>26</v>
      </c>
      <c r="M16" s="110" t="s">
        <v>27</v>
      </c>
      <c r="N16" s="111">
        <v>17</v>
      </c>
      <c r="O16" s="112">
        <f t="shared" si="4"/>
        <v>0.90858171463265514</v>
      </c>
      <c r="P16" s="115">
        <f t="shared" si="5"/>
        <v>2</v>
      </c>
    </row>
    <row r="17" spans="1:18" s="8" customFormat="1" ht="19.5" customHeight="1">
      <c r="A17" s="20">
        <v>6</v>
      </c>
      <c r="B17" s="119" t="s">
        <v>30</v>
      </c>
      <c r="C17" s="110" t="s">
        <v>31</v>
      </c>
      <c r="D17" s="111">
        <v>34</v>
      </c>
      <c r="E17" s="112">
        <f t="shared" si="0"/>
        <v>0.88446655610834723</v>
      </c>
      <c r="F17" s="113">
        <f t="shared" si="1"/>
        <v>1.1228533685601056</v>
      </c>
      <c r="G17" s="119" t="s">
        <v>30</v>
      </c>
      <c r="H17" s="110" t="s">
        <v>31</v>
      </c>
      <c r="I17" s="111">
        <v>18</v>
      </c>
      <c r="J17" s="112">
        <f t="shared" si="2"/>
        <v>0.91228020382367048</v>
      </c>
      <c r="K17" s="113">
        <f t="shared" si="3"/>
        <v>0.82644628099173556</v>
      </c>
      <c r="L17" s="119" t="s">
        <v>30</v>
      </c>
      <c r="M17" s="110" t="s">
        <v>31</v>
      </c>
      <c r="N17" s="111">
        <v>16</v>
      </c>
      <c r="O17" s="112">
        <f t="shared" si="4"/>
        <v>0.85513573141896959</v>
      </c>
      <c r="P17" s="115">
        <f t="shared" si="5"/>
        <v>1.8823529411764703</v>
      </c>
    </row>
    <row r="18" spans="1:18" s="8" customFormat="1" ht="19.5" customHeight="1">
      <c r="A18" s="20">
        <v>7</v>
      </c>
      <c r="B18" s="119" t="s">
        <v>32</v>
      </c>
      <c r="C18" s="110" t="s">
        <v>33</v>
      </c>
      <c r="D18" s="111">
        <v>26</v>
      </c>
      <c r="E18" s="112">
        <f t="shared" si="0"/>
        <v>0.67635677820050077</v>
      </c>
      <c r="F18" s="113">
        <f t="shared" si="1"/>
        <v>0.85865257595772793</v>
      </c>
      <c r="G18" s="119" t="s">
        <v>34</v>
      </c>
      <c r="H18" s="110" t="s">
        <v>35</v>
      </c>
      <c r="I18" s="111">
        <v>18</v>
      </c>
      <c r="J18" s="112">
        <f t="shared" si="2"/>
        <v>0.91228020382367048</v>
      </c>
      <c r="K18" s="113">
        <f t="shared" si="3"/>
        <v>0.82644628099173556</v>
      </c>
      <c r="L18" s="120" t="s">
        <v>32</v>
      </c>
      <c r="M18" s="110" t="s">
        <v>33</v>
      </c>
      <c r="N18" s="111">
        <v>11</v>
      </c>
      <c r="O18" s="112">
        <f t="shared" si="4"/>
        <v>0.58790581535054154</v>
      </c>
      <c r="P18" s="115">
        <f t="shared" si="5"/>
        <v>1.2941176470588236</v>
      </c>
    </row>
    <row r="19" spans="1:18" s="8" customFormat="1" ht="19.5" customHeight="1">
      <c r="A19" s="20">
        <v>8</v>
      </c>
      <c r="B19" s="119" t="s">
        <v>34</v>
      </c>
      <c r="C19" s="110" t="s">
        <v>35</v>
      </c>
      <c r="D19" s="111">
        <v>26</v>
      </c>
      <c r="E19" s="112">
        <f t="shared" si="0"/>
        <v>0.67635677820050077</v>
      </c>
      <c r="F19" s="113">
        <f t="shared" si="1"/>
        <v>0.85865257595772793</v>
      </c>
      <c r="G19" s="119" t="s">
        <v>32</v>
      </c>
      <c r="H19" s="110" t="s">
        <v>33</v>
      </c>
      <c r="I19" s="111">
        <v>15</v>
      </c>
      <c r="J19" s="112">
        <f t="shared" si="2"/>
        <v>0.76023350318639205</v>
      </c>
      <c r="K19" s="113">
        <f t="shared" si="3"/>
        <v>0.68870523415977969</v>
      </c>
      <c r="L19" s="119" t="s">
        <v>34</v>
      </c>
      <c r="M19" s="110" t="s">
        <v>35</v>
      </c>
      <c r="N19" s="111">
        <v>8</v>
      </c>
      <c r="O19" s="112">
        <f t="shared" si="4"/>
        <v>0.4275678657094848</v>
      </c>
      <c r="P19" s="115">
        <f t="shared" si="5"/>
        <v>0.94117647058823517</v>
      </c>
    </row>
    <row r="20" spans="1:18" s="8" customFormat="1" ht="19.5" customHeight="1">
      <c r="A20" s="20">
        <v>9</v>
      </c>
      <c r="B20" s="119" t="s">
        <v>36</v>
      </c>
      <c r="C20" s="110" t="s">
        <v>62</v>
      </c>
      <c r="D20" s="111">
        <v>23</v>
      </c>
      <c r="E20" s="112">
        <f t="shared" si="0"/>
        <v>0.5983156114850583</v>
      </c>
      <c r="F20" s="113">
        <f t="shared" si="1"/>
        <v>0.75957727873183623</v>
      </c>
      <c r="G20" s="119" t="s">
        <v>36</v>
      </c>
      <c r="H20" s="110" t="s">
        <v>62</v>
      </c>
      <c r="I20" s="111">
        <v>15</v>
      </c>
      <c r="J20" s="112">
        <f t="shared" si="2"/>
        <v>0.76023350318639205</v>
      </c>
      <c r="K20" s="113">
        <f t="shared" si="3"/>
        <v>0.68870523415977969</v>
      </c>
      <c r="L20" s="119" t="s">
        <v>36</v>
      </c>
      <c r="M20" s="110" t="s">
        <v>62</v>
      </c>
      <c r="N20" s="111">
        <v>8</v>
      </c>
      <c r="O20" s="112">
        <f t="shared" si="4"/>
        <v>0.4275678657094848</v>
      </c>
      <c r="P20" s="115">
        <f t="shared" si="5"/>
        <v>0.94117647058823517</v>
      </c>
      <c r="Q20" s="141"/>
      <c r="R20" s="141"/>
    </row>
    <row r="21" spans="1:18" s="8" customFormat="1" ht="19.5" customHeight="1">
      <c r="A21" s="20">
        <v>10</v>
      </c>
      <c r="B21" s="119" t="s">
        <v>37</v>
      </c>
      <c r="C21" s="110" t="s">
        <v>38</v>
      </c>
      <c r="D21" s="111">
        <v>17</v>
      </c>
      <c r="E21" s="112">
        <f t="shared" si="0"/>
        <v>0.44223327805417362</v>
      </c>
      <c r="F21" s="113">
        <f t="shared" si="1"/>
        <v>0.56142668428005282</v>
      </c>
      <c r="G21" s="119" t="s">
        <v>37</v>
      </c>
      <c r="H21" s="110" t="s">
        <v>38</v>
      </c>
      <c r="I21" s="111">
        <v>13</v>
      </c>
      <c r="J21" s="112">
        <f t="shared" si="2"/>
        <v>0.65886903609487313</v>
      </c>
      <c r="K21" s="113">
        <f t="shared" si="3"/>
        <v>0.59687786960514233</v>
      </c>
      <c r="L21" s="119" t="s">
        <v>39</v>
      </c>
      <c r="M21" s="110" t="s">
        <v>40</v>
      </c>
      <c r="N21" s="111">
        <v>5</v>
      </c>
      <c r="O21" s="112">
        <f t="shared" si="4"/>
        <v>0.26722991606842794</v>
      </c>
      <c r="P21" s="115">
        <f t="shared" si="5"/>
        <v>0.58823529411764708</v>
      </c>
    </row>
    <row r="22" spans="1:18" s="8" customFormat="1" ht="19.5" customHeight="1">
      <c r="A22" s="20"/>
      <c r="B22" s="120"/>
      <c r="C22" s="110" t="s">
        <v>41</v>
      </c>
      <c r="D22" s="111">
        <f>D10-SUM(D12:D21)</f>
        <v>476</v>
      </c>
      <c r="E22" s="112">
        <f t="shared" si="0"/>
        <v>12.382531785516861</v>
      </c>
      <c r="F22" s="113">
        <f t="shared" si="1"/>
        <v>15.71994715984148</v>
      </c>
      <c r="G22" s="117"/>
      <c r="H22" s="110" t="s">
        <v>41</v>
      </c>
      <c r="I22" s="111">
        <f>I10-SUM(I12:I21)</f>
        <v>263</v>
      </c>
      <c r="J22" s="112">
        <f t="shared" si="2"/>
        <v>13.32942742253474</v>
      </c>
      <c r="K22" s="113">
        <f t="shared" si="3"/>
        <v>12.075298438934801</v>
      </c>
      <c r="L22" s="120"/>
      <c r="M22" s="110" t="s">
        <v>41</v>
      </c>
      <c r="N22" s="111">
        <f>N10-SUM(N12:N21)</f>
        <v>212</v>
      </c>
      <c r="O22" s="112">
        <f t="shared" si="4"/>
        <v>11.330548441301346</v>
      </c>
      <c r="P22" s="115">
        <f t="shared" si="5"/>
        <v>24.941176470588236</v>
      </c>
    </row>
    <row r="23" spans="1:18" s="8" customFormat="1" ht="5.0999999999999996" customHeight="1">
      <c r="A23" s="20"/>
      <c r="B23" s="120"/>
      <c r="C23" s="110"/>
      <c r="D23" s="111"/>
      <c r="E23" s="112"/>
      <c r="F23" s="113"/>
      <c r="G23" s="117"/>
      <c r="H23" s="118"/>
      <c r="I23" s="111"/>
      <c r="J23" s="112"/>
      <c r="K23" s="113"/>
      <c r="L23" s="117"/>
      <c r="M23" s="118"/>
      <c r="N23" s="111"/>
      <c r="O23" s="112"/>
      <c r="P23" s="27"/>
    </row>
    <row r="24" spans="1:18" s="8" customFormat="1" ht="5.0999999999999996" customHeight="1">
      <c r="A24" s="121"/>
      <c r="B24" s="122"/>
      <c r="C24" s="123"/>
      <c r="D24" s="124"/>
      <c r="E24" s="125"/>
      <c r="F24" s="126"/>
      <c r="G24" s="127"/>
      <c r="H24" s="128"/>
      <c r="I24" s="124"/>
      <c r="J24" s="125"/>
      <c r="K24" s="126"/>
      <c r="L24" s="127"/>
      <c r="M24" s="128"/>
      <c r="N24" s="124"/>
      <c r="O24" s="125"/>
      <c r="P24" s="129"/>
    </row>
    <row r="25" spans="1:18" s="8" customFormat="1" ht="19.5" customHeight="1">
      <c r="A25" s="20">
        <v>11</v>
      </c>
      <c r="B25" s="119" t="s">
        <v>42</v>
      </c>
      <c r="C25" s="110" t="s">
        <v>43</v>
      </c>
      <c r="D25" s="111">
        <v>12</v>
      </c>
      <c r="E25" s="112">
        <f>D25/3844125*100000</f>
        <v>0.31216466686176958</v>
      </c>
      <c r="F25" s="113">
        <f>D25/$D$10*100</f>
        <v>0.39630118890356669</v>
      </c>
      <c r="G25" s="119" t="s">
        <v>63</v>
      </c>
      <c r="H25" s="110" t="s">
        <v>64</v>
      </c>
      <c r="I25" s="111">
        <v>7</v>
      </c>
      <c r="J25" s="112">
        <f>I25/1973078*100000</f>
        <v>0.35477563482031627</v>
      </c>
      <c r="K25" s="113">
        <f>I25/$I$10*100</f>
        <v>0.32139577594123048</v>
      </c>
      <c r="L25" s="119" t="s">
        <v>42</v>
      </c>
      <c r="M25" s="110" t="s">
        <v>43</v>
      </c>
      <c r="N25" s="111">
        <v>5</v>
      </c>
      <c r="O25" s="112">
        <f>N25/1871048*100000</f>
        <v>0.26722991606842794</v>
      </c>
      <c r="P25" s="115">
        <f>N25/$N$10*100</f>
        <v>0.58823529411764708</v>
      </c>
      <c r="Q25" s="141"/>
      <c r="R25" s="141"/>
    </row>
    <row r="26" spans="1:18" s="8" customFormat="1" ht="19.5" customHeight="1">
      <c r="A26" s="20">
        <v>12</v>
      </c>
      <c r="B26" s="119" t="s">
        <v>63</v>
      </c>
      <c r="C26" s="110" t="s">
        <v>64</v>
      </c>
      <c r="D26" s="111">
        <v>10</v>
      </c>
      <c r="E26" s="112">
        <f>D26/3844125*100000</f>
        <v>0.26013722238480796</v>
      </c>
      <c r="F26" s="113">
        <f>D26/$D$10*100</f>
        <v>0.33025099075297226</v>
      </c>
      <c r="G26" s="119" t="s">
        <v>42</v>
      </c>
      <c r="H26" s="110" t="s">
        <v>43</v>
      </c>
      <c r="I26" s="111">
        <v>7</v>
      </c>
      <c r="J26" s="112">
        <f>I26/1973078*100000</f>
        <v>0.35477563482031627</v>
      </c>
      <c r="K26" s="113">
        <f>I26/$I$10*100</f>
        <v>0.32139577594123048</v>
      </c>
      <c r="L26" s="119" t="s">
        <v>37</v>
      </c>
      <c r="M26" s="110" t="s">
        <v>38</v>
      </c>
      <c r="N26" s="111">
        <v>4</v>
      </c>
      <c r="O26" s="112">
        <f>N26/1871048*100000</f>
        <v>0.2137839328547424</v>
      </c>
      <c r="P26" s="115">
        <f>N26/$N$10*100</f>
        <v>0.47058823529411759</v>
      </c>
    </row>
    <row r="27" spans="1:18" s="8" customFormat="1" ht="19.5" customHeight="1">
      <c r="A27" s="20">
        <v>13</v>
      </c>
      <c r="B27" s="119" t="s">
        <v>39</v>
      </c>
      <c r="C27" s="110" t="s">
        <v>40</v>
      </c>
      <c r="D27" s="111">
        <v>9</v>
      </c>
      <c r="E27" s="112">
        <f>D27/3844125*100000</f>
        <v>0.23412350014632718</v>
      </c>
      <c r="F27" s="113">
        <f>D27/$D$10*100</f>
        <v>0.29722589167767499</v>
      </c>
      <c r="G27" s="119" t="s">
        <v>39</v>
      </c>
      <c r="H27" s="110" t="s">
        <v>40</v>
      </c>
      <c r="I27" s="111">
        <v>4</v>
      </c>
      <c r="J27" s="112">
        <f>I27/1973078*100000</f>
        <v>0.20272893418303789</v>
      </c>
      <c r="K27" s="113">
        <f>I27/$I$10*100</f>
        <v>0.18365472910927455</v>
      </c>
      <c r="L27" s="119" t="s">
        <v>44</v>
      </c>
      <c r="M27" s="110" t="s">
        <v>45</v>
      </c>
      <c r="N27" s="111">
        <v>4</v>
      </c>
      <c r="O27" s="112">
        <f>N27/1871048*100000</f>
        <v>0.2137839328547424</v>
      </c>
      <c r="P27" s="115">
        <f>N27/$N$10*100</f>
        <v>0.47058823529411759</v>
      </c>
      <c r="Q27" s="141"/>
      <c r="R27" s="141"/>
    </row>
    <row r="28" spans="1:18" s="8" customFormat="1" ht="19.5" customHeight="1">
      <c r="A28" s="20">
        <v>14</v>
      </c>
      <c r="B28" s="119" t="s">
        <v>46</v>
      </c>
      <c r="C28" s="110" t="s">
        <v>47</v>
      </c>
      <c r="D28" s="111">
        <v>6</v>
      </c>
      <c r="E28" s="112">
        <f>D28/3844125*100000</f>
        <v>0.15608233343088479</v>
      </c>
      <c r="F28" s="113">
        <f>D28/$D$10*100</f>
        <v>0.19815059445178335</v>
      </c>
      <c r="G28" s="119" t="s">
        <v>46</v>
      </c>
      <c r="H28" s="110" t="s">
        <v>47</v>
      </c>
      <c r="I28" s="111">
        <v>4</v>
      </c>
      <c r="J28" s="112">
        <f>I28/1973078*100000</f>
        <v>0.20272893418303789</v>
      </c>
      <c r="K28" s="113">
        <f>I28/$I$10*100</f>
        <v>0.18365472910927455</v>
      </c>
      <c r="L28" s="119" t="s">
        <v>80</v>
      </c>
      <c r="M28" s="110" t="s">
        <v>81</v>
      </c>
      <c r="N28" s="111">
        <v>3</v>
      </c>
      <c r="O28" s="112">
        <f>N28/1871048*100000</f>
        <v>0.16033794964105677</v>
      </c>
      <c r="P28" s="115">
        <f>N28/$N$10*100</f>
        <v>0.35294117647058826</v>
      </c>
    </row>
    <row r="29" spans="1:18" s="68" customFormat="1" ht="19.5" customHeight="1">
      <c r="A29" s="130">
        <v>15</v>
      </c>
      <c r="B29" s="131" t="s">
        <v>48</v>
      </c>
      <c r="C29" s="132" t="s">
        <v>49</v>
      </c>
      <c r="D29" s="66">
        <v>6</v>
      </c>
      <c r="E29" s="133">
        <f>D29/3844125*100000</f>
        <v>0.15608233343088479</v>
      </c>
      <c r="F29" s="134">
        <f>D29/$D$10*100</f>
        <v>0.19815059445178335</v>
      </c>
      <c r="G29" s="131" t="s">
        <v>48</v>
      </c>
      <c r="H29" s="132" t="s">
        <v>49</v>
      </c>
      <c r="I29" s="66">
        <v>4</v>
      </c>
      <c r="J29" s="133">
        <f>I29/1973078*100000</f>
        <v>0.20272893418303789</v>
      </c>
      <c r="K29" s="134">
        <f>I29/$I$10*100</f>
        <v>0.18365472910927455</v>
      </c>
      <c r="L29" s="131" t="s">
        <v>63</v>
      </c>
      <c r="M29" s="132" t="s">
        <v>64</v>
      </c>
      <c r="N29" s="66">
        <v>3</v>
      </c>
      <c r="O29" s="133">
        <f>N29/1871048*100000</f>
        <v>0.16033794964105677</v>
      </c>
      <c r="P29" s="133">
        <f>N29/$N$10*100</f>
        <v>0.35294117647058826</v>
      </c>
    </row>
    <row r="30" spans="1:18" s="68" customFormat="1" ht="2.25" customHeight="1">
      <c r="A30" s="135"/>
      <c r="B30" s="119"/>
      <c r="C30" s="150"/>
      <c r="D30" s="111"/>
      <c r="E30" s="112"/>
      <c r="F30" s="112"/>
      <c r="G30" s="117"/>
      <c r="H30" s="151"/>
      <c r="I30" s="111"/>
      <c r="J30" s="112"/>
      <c r="K30" s="112"/>
      <c r="L30" s="117"/>
      <c r="M30" s="151"/>
      <c r="N30" s="111"/>
      <c r="O30" s="112"/>
      <c r="P30" s="112"/>
    </row>
    <row r="31" spans="1:18" s="73" customFormat="1">
      <c r="A31" s="19" t="s">
        <v>82</v>
      </c>
      <c r="B31" s="71"/>
      <c r="I31" s="19"/>
      <c r="J31" s="19"/>
      <c r="K31" s="19"/>
      <c r="L31" s="145"/>
      <c r="M31" s="145"/>
      <c r="N31" s="19"/>
      <c r="O31" s="19"/>
      <c r="P31" s="19"/>
    </row>
    <row r="32" spans="1:18" s="73" customFormat="1">
      <c r="A32" s="19" t="s">
        <v>83</v>
      </c>
      <c r="B32" s="71"/>
      <c r="I32" s="19"/>
      <c r="J32" s="19"/>
      <c r="K32" s="19"/>
      <c r="N32" s="19"/>
      <c r="O32" s="19"/>
      <c r="P32" s="19"/>
    </row>
    <row r="33" spans="1:16" s="77" customFormat="1" ht="15.6">
      <c r="A33" s="137" t="s">
        <v>18</v>
      </c>
      <c r="B33" s="76"/>
      <c r="C33" s="73"/>
      <c r="H33" s="73"/>
      <c r="I33" s="137"/>
      <c r="J33" s="137"/>
      <c r="K33" s="137"/>
      <c r="M33" s="73"/>
      <c r="N33" s="137"/>
      <c r="O33" s="137"/>
      <c r="P33" s="137"/>
    </row>
    <row r="34" spans="1:16" s="141" customFormat="1">
      <c r="C34" s="145"/>
      <c r="H34" s="145"/>
      <c r="M34" s="145"/>
    </row>
    <row r="35" spans="1:16" s="141" customFormat="1">
      <c r="C35" s="145"/>
      <c r="H35" s="145"/>
      <c r="M35" s="145"/>
    </row>
    <row r="36" spans="1:16" s="141" customFormat="1">
      <c r="C36" s="145"/>
      <c r="H36" s="145"/>
      <c r="M36" s="145"/>
    </row>
    <row r="37" spans="1:16" s="141" customFormat="1">
      <c r="C37" s="145"/>
      <c r="H37" s="145"/>
      <c r="M37" s="145"/>
    </row>
    <row r="38" spans="1:16" s="141" customFormat="1">
      <c r="C38" s="145"/>
      <c r="H38" s="145"/>
      <c r="M38" s="145"/>
    </row>
    <row r="39" spans="1:16" s="141" customFormat="1">
      <c r="C39" s="145"/>
      <c r="H39" s="145"/>
      <c r="M39" s="145"/>
    </row>
    <row r="40" spans="1:16" s="141" customFormat="1">
      <c r="C40" s="145"/>
      <c r="H40" s="145"/>
      <c r="M40" s="145"/>
    </row>
    <row r="41" spans="1:16" s="141" customFormat="1">
      <c r="C41" s="145"/>
      <c r="H41" s="145"/>
      <c r="M41" s="145"/>
    </row>
    <row r="42" spans="1:16" s="141" customFormat="1">
      <c r="C42" s="145"/>
      <c r="H42" s="145"/>
      <c r="M42" s="145"/>
    </row>
    <row r="43" spans="1:16" s="141" customFormat="1">
      <c r="C43" s="145"/>
      <c r="H43" s="145"/>
      <c r="M43" s="145"/>
    </row>
    <row r="44" spans="1:16" s="141" customFormat="1">
      <c r="C44" s="145"/>
      <c r="H44" s="145"/>
      <c r="M44" s="145"/>
    </row>
    <row r="45" spans="1:16" s="141" customFormat="1">
      <c r="C45" s="145"/>
      <c r="H45" s="145"/>
      <c r="M45" s="145"/>
    </row>
    <row r="46" spans="1:16" s="141" customFormat="1">
      <c r="C46" s="145"/>
      <c r="H46" s="145"/>
      <c r="M46" s="145"/>
    </row>
    <row r="47" spans="1:16" s="141" customFormat="1">
      <c r="C47" s="145"/>
      <c r="H47" s="145"/>
      <c r="M47" s="145"/>
    </row>
    <row r="48" spans="1:16" s="141" customFormat="1">
      <c r="C48" s="145"/>
      <c r="H48" s="145"/>
      <c r="M48" s="145"/>
    </row>
    <row r="49" spans="3:13" s="141" customFormat="1">
      <c r="C49" s="145"/>
      <c r="H49" s="145"/>
      <c r="M49" s="145"/>
    </row>
    <row r="50" spans="3:13" s="141" customFormat="1">
      <c r="C50" s="145"/>
      <c r="H50" s="145"/>
      <c r="M50" s="145"/>
    </row>
    <row r="51" spans="3:13" s="141" customFormat="1">
      <c r="C51" s="145"/>
      <c r="H51" s="145"/>
      <c r="M51" s="145"/>
    </row>
    <row r="52" spans="3:13" s="141" customFormat="1">
      <c r="C52" s="145"/>
      <c r="H52" s="145"/>
      <c r="M52" s="145"/>
    </row>
    <row r="53" spans="3:13" s="141" customFormat="1">
      <c r="C53" s="145"/>
      <c r="H53" s="145"/>
      <c r="M53" s="145"/>
    </row>
    <row r="54" spans="3:13" s="141" customFormat="1">
      <c r="C54" s="145"/>
      <c r="H54" s="145"/>
      <c r="M54" s="145"/>
    </row>
    <row r="55" spans="3:13" s="141" customFormat="1">
      <c r="C55" s="145"/>
      <c r="H55" s="145"/>
      <c r="M55" s="145"/>
    </row>
    <row r="56" spans="3:13" s="141" customFormat="1">
      <c r="C56" s="145"/>
      <c r="H56" s="145"/>
      <c r="M56" s="145"/>
    </row>
    <row r="57" spans="3:13" s="141" customFormat="1">
      <c r="C57" s="145"/>
      <c r="H57" s="145"/>
      <c r="M57" s="145"/>
    </row>
    <row r="58" spans="3:13" s="141" customFormat="1">
      <c r="C58" s="145"/>
      <c r="H58" s="145"/>
      <c r="M58" s="145"/>
    </row>
    <row r="59" spans="3:13" s="141" customFormat="1">
      <c r="C59" s="145"/>
      <c r="H59" s="145"/>
      <c r="M59" s="145"/>
    </row>
    <row r="60" spans="3:13" s="141" customFormat="1">
      <c r="C60" s="145"/>
      <c r="H60" s="145"/>
      <c r="M60" s="145"/>
    </row>
    <row r="61" spans="3:13" s="141" customFormat="1">
      <c r="C61" s="145"/>
      <c r="H61" s="145"/>
      <c r="M61" s="145"/>
    </row>
    <row r="62" spans="3:13" s="141" customFormat="1">
      <c r="C62" s="145"/>
      <c r="H62" s="145"/>
      <c r="M62" s="145"/>
    </row>
    <row r="63" spans="3:13" s="141" customFormat="1">
      <c r="C63" s="145"/>
      <c r="H63" s="145"/>
      <c r="M63" s="145"/>
    </row>
    <row r="64" spans="3:13" s="141" customFormat="1">
      <c r="C64" s="145"/>
      <c r="H64" s="145"/>
      <c r="M64" s="145"/>
    </row>
    <row r="65" spans="3:13" s="141" customFormat="1">
      <c r="C65" s="145"/>
      <c r="H65" s="145"/>
      <c r="M65" s="145"/>
    </row>
    <row r="66" spans="3:13" s="141" customFormat="1">
      <c r="C66" s="145"/>
      <c r="H66" s="145"/>
      <c r="M66" s="145"/>
    </row>
    <row r="67" spans="3:13" s="141" customFormat="1">
      <c r="C67" s="145"/>
      <c r="H67" s="145"/>
      <c r="M67" s="145"/>
    </row>
    <row r="68" spans="3:13" s="141" customFormat="1">
      <c r="C68" s="145"/>
      <c r="H68" s="145"/>
      <c r="M68" s="145"/>
    </row>
    <row r="69" spans="3:13" s="141" customFormat="1">
      <c r="C69" s="145"/>
      <c r="H69" s="145"/>
      <c r="M69" s="145"/>
    </row>
    <row r="70" spans="3:13" s="141" customFormat="1">
      <c r="C70" s="145"/>
      <c r="H70" s="145"/>
      <c r="M70" s="145"/>
    </row>
    <row r="71" spans="3:13" s="141" customFormat="1">
      <c r="C71" s="145"/>
      <c r="H71" s="145"/>
      <c r="M71" s="145"/>
    </row>
    <row r="72" spans="3:13" s="141" customFormat="1">
      <c r="C72" s="145"/>
      <c r="H72" s="145"/>
      <c r="M72" s="145"/>
    </row>
    <row r="73" spans="3:13" s="141" customFormat="1">
      <c r="C73" s="145"/>
      <c r="H73" s="145"/>
      <c r="M73" s="145"/>
    </row>
    <row r="74" spans="3:13" s="141" customFormat="1">
      <c r="C74" s="145"/>
      <c r="H74" s="145"/>
      <c r="M74" s="145"/>
    </row>
    <row r="75" spans="3:13" s="141" customFormat="1">
      <c r="C75" s="145"/>
      <c r="H75" s="145"/>
      <c r="M75" s="145"/>
    </row>
    <row r="76" spans="3:13" s="141" customFormat="1">
      <c r="C76" s="145"/>
      <c r="H76" s="145"/>
      <c r="M76" s="145"/>
    </row>
    <row r="77" spans="3:13" s="141" customFormat="1">
      <c r="C77" s="145"/>
      <c r="H77" s="145"/>
      <c r="M77" s="145"/>
    </row>
    <row r="78" spans="3:13" s="141" customFormat="1">
      <c r="C78" s="145"/>
      <c r="H78" s="145"/>
      <c r="M78" s="145"/>
    </row>
    <row r="79" spans="3:13" s="141" customFormat="1">
      <c r="C79" s="145"/>
      <c r="H79" s="145"/>
      <c r="M79" s="145"/>
    </row>
    <row r="80" spans="3:13" s="141" customFormat="1">
      <c r="C80" s="145"/>
      <c r="H80" s="145"/>
      <c r="M80" s="145"/>
    </row>
    <row r="81" spans="3:13" s="141" customFormat="1">
      <c r="C81" s="145"/>
      <c r="H81" s="145"/>
      <c r="M81" s="145"/>
    </row>
    <row r="82" spans="3:13" s="141" customFormat="1">
      <c r="C82" s="145"/>
      <c r="H82" s="145"/>
      <c r="M82" s="145"/>
    </row>
    <row r="83" spans="3:13" s="141" customFormat="1">
      <c r="C83" s="145"/>
      <c r="H83" s="145"/>
      <c r="M83" s="145"/>
    </row>
    <row r="84" spans="3:13" s="141" customFormat="1">
      <c r="C84" s="145"/>
      <c r="H84" s="145"/>
      <c r="M84" s="145"/>
    </row>
    <row r="85" spans="3:13" s="141" customFormat="1">
      <c r="C85" s="145"/>
      <c r="H85" s="145"/>
      <c r="M85" s="145"/>
    </row>
    <row r="86" spans="3:13" s="141" customFormat="1">
      <c r="C86" s="145"/>
      <c r="H86" s="145"/>
      <c r="M86" s="145"/>
    </row>
    <row r="87" spans="3:13" s="141" customFormat="1">
      <c r="C87" s="145"/>
      <c r="H87" s="145"/>
      <c r="M87" s="145"/>
    </row>
  </sheetData>
  <mergeCells count="1">
    <mergeCell ref="A1:P1"/>
  </mergeCells>
  <phoneticPr fontId="22" type="noConversion"/>
  <printOptions horizontalCentered="1"/>
  <pageMargins left="0" right="0" top="0.70866141732283472" bottom="0.59055118110236227" header="0.51181102362204722" footer="0.47244094488188981"/>
  <pageSetup paperSize="9" scale="90" orientation="landscape" horizontalDpi="4294967292"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
  <sheetViews>
    <sheetView showGridLines="0" zoomScale="80" workbookViewId="0">
      <selection sqref="A1:IV65536"/>
    </sheetView>
  </sheetViews>
  <sheetFormatPr defaultColWidth="9" defaultRowHeight="16.2"/>
  <cols>
    <col min="1" max="1" width="2.69921875" style="76" customWidth="1"/>
    <col min="2" max="2" width="7.59765625" style="8" customWidth="1"/>
    <col min="3" max="3" width="18.8984375" style="73" customWidth="1"/>
    <col min="4" max="4" width="6.09765625" style="76" bestFit="1" customWidth="1"/>
    <col min="5" max="5" width="5.3984375" style="76" customWidth="1"/>
    <col min="6" max="6" width="7.5" style="76" bestFit="1" customWidth="1"/>
    <col min="7" max="7" width="7.59765625" style="76" customWidth="1"/>
    <col min="8" max="8" width="18.8984375" style="71" customWidth="1"/>
    <col min="9" max="9" width="6.09765625" style="76" bestFit="1" customWidth="1"/>
    <col min="10" max="10" width="6.8984375" style="76" customWidth="1"/>
    <col min="11" max="11" width="7.5" style="76" bestFit="1" customWidth="1"/>
    <col min="12" max="12" width="7.59765625" style="76" customWidth="1"/>
    <col min="13" max="13" width="18.8984375" style="71" customWidth="1"/>
    <col min="14" max="14" width="3.8984375" style="76" customWidth="1"/>
    <col min="15" max="15" width="6.8984375" style="76" customWidth="1"/>
    <col min="16" max="16" width="7.5" style="76" bestFit="1" customWidth="1"/>
    <col min="17" max="16384" width="9" style="76"/>
  </cols>
  <sheetData>
    <row r="1" spans="1:19" s="71" customFormat="1" ht="24.6">
      <c r="A1" s="474" t="s">
        <v>391</v>
      </c>
      <c r="B1" s="474"/>
      <c r="C1" s="474"/>
      <c r="D1" s="474"/>
      <c r="E1" s="474"/>
      <c r="F1" s="474"/>
      <c r="G1" s="474"/>
      <c r="H1" s="474"/>
      <c r="I1" s="474"/>
      <c r="J1" s="474"/>
      <c r="K1" s="474"/>
      <c r="L1" s="474"/>
      <c r="M1" s="474"/>
      <c r="N1" s="474"/>
      <c r="O1" s="474"/>
      <c r="P1" s="474"/>
    </row>
    <row r="2" spans="1:19" s="71" customFormat="1" ht="10.5" customHeight="1">
      <c r="A2" s="139"/>
      <c r="B2" s="146"/>
      <c r="C2" s="147"/>
      <c r="D2" s="147"/>
      <c r="E2" s="147"/>
      <c r="F2" s="146"/>
      <c r="G2" s="146"/>
      <c r="H2" s="146"/>
      <c r="I2" s="146"/>
      <c r="J2" s="146"/>
      <c r="K2" s="146"/>
      <c r="L2" s="146"/>
      <c r="M2" s="146"/>
      <c r="N2" s="146"/>
      <c r="O2" s="146"/>
      <c r="P2" s="146"/>
    </row>
    <row r="3" spans="1:19" s="71" customFormat="1">
      <c r="A3" s="146" t="s">
        <v>84</v>
      </c>
      <c r="B3" s="148"/>
      <c r="C3" s="148"/>
      <c r="D3" s="146"/>
      <c r="E3" s="146"/>
      <c r="F3" s="146"/>
      <c r="G3" s="146"/>
      <c r="H3" s="147"/>
      <c r="I3" s="146"/>
      <c r="J3" s="146"/>
      <c r="K3" s="146"/>
      <c r="L3" s="146"/>
      <c r="M3" s="146"/>
      <c r="N3" s="146"/>
      <c r="O3" s="146"/>
      <c r="P3" s="148"/>
    </row>
    <row r="4" spans="1:19" ht="10.5" customHeight="1"/>
    <row r="5" spans="1:19" s="71" customFormat="1">
      <c r="A5" s="10" t="s">
        <v>0</v>
      </c>
      <c r="B5" s="78"/>
      <c r="C5" s="79" t="s">
        <v>1</v>
      </c>
      <c r="D5" s="78"/>
      <c r="E5" s="80"/>
      <c r="F5" s="81"/>
      <c r="G5" s="82"/>
      <c r="H5" s="79" t="s">
        <v>2</v>
      </c>
      <c r="I5" s="82"/>
      <c r="J5" s="83"/>
      <c r="K5" s="84"/>
      <c r="L5" s="85"/>
      <c r="M5" s="79" t="s">
        <v>3</v>
      </c>
      <c r="N5" s="82"/>
      <c r="O5" s="83"/>
      <c r="P5" s="86"/>
    </row>
    <row r="6" spans="1:19" s="71" customFormat="1">
      <c r="A6" s="87"/>
      <c r="B6" s="88" t="s">
        <v>4</v>
      </c>
      <c r="C6" s="89"/>
      <c r="D6" s="10" t="s">
        <v>5</v>
      </c>
      <c r="E6" s="90" t="s">
        <v>6</v>
      </c>
      <c r="F6" s="10" t="s">
        <v>5</v>
      </c>
      <c r="G6" s="88" t="s">
        <v>4</v>
      </c>
      <c r="H6" s="89"/>
      <c r="I6" s="10" t="s">
        <v>5</v>
      </c>
      <c r="J6" s="10" t="s">
        <v>6</v>
      </c>
      <c r="K6" s="10" t="s">
        <v>5</v>
      </c>
      <c r="L6" s="88" t="s">
        <v>4</v>
      </c>
      <c r="M6" s="91"/>
      <c r="N6" s="10" t="s">
        <v>5</v>
      </c>
      <c r="O6" s="10" t="s">
        <v>6</v>
      </c>
      <c r="P6" s="18" t="s">
        <v>5</v>
      </c>
    </row>
    <row r="7" spans="1:19" s="71" customFormat="1">
      <c r="A7" s="87"/>
      <c r="B7" s="92" t="s">
        <v>7</v>
      </c>
      <c r="C7" s="93" t="s">
        <v>8</v>
      </c>
      <c r="D7" s="94"/>
      <c r="E7" s="95" t="s">
        <v>9</v>
      </c>
      <c r="F7" s="94" t="s">
        <v>10</v>
      </c>
      <c r="G7" s="92" t="s">
        <v>7</v>
      </c>
      <c r="H7" s="93" t="s">
        <v>8</v>
      </c>
      <c r="I7" s="94"/>
      <c r="J7" s="94" t="s">
        <v>11</v>
      </c>
      <c r="K7" s="94" t="s">
        <v>10</v>
      </c>
      <c r="L7" s="92" t="s">
        <v>7</v>
      </c>
      <c r="M7" s="96" t="s">
        <v>8</v>
      </c>
      <c r="N7" s="94"/>
      <c r="O7" s="94" t="s">
        <v>12</v>
      </c>
      <c r="P7" s="97" t="s">
        <v>10</v>
      </c>
    </row>
    <row r="8" spans="1:19" s="71" customFormat="1">
      <c r="A8" s="98" t="s">
        <v>13</v>
      </c>
      <c r="B8" s="99" t="s">
        <v>14</v>
      </c>
      <c r="C8" s="100"/>
      <c r="D8" s="98" t="s">
        <v>15</v>
      </c>
      <c r="E8" s="101" t="s">
        <v>16</v>
      </c>
      <c r="F8" s="98" t="s">
        <v>17</v>
      </c>
      <c r="G8" s="99" t="s">
        <v>14</v>
      </c>
      <c r="H8" s="100"/>
      <c r="I8" s="98" t="s">
        <v>15</v>
      </c>
      <c r="J8" s="98" t="s">
        <v>16</v>
      </c>
      <c r="K8" s="98" t="s">
        <v>17</v>
      </c>
      <c r="L8" s="99" t="s">
        <v>14</v>
      </c>
      <c r="M8" s="102"/>
      <c r="N8" s="98" t="s">
        <v>15</v>
      </c>
      <c r="O8" s="98" t="s">
        <v>16</v>
      </c>
      <c r="P8" s="103" t="s">
        <v>17</v>
      </c>
    </row>
    <row r="9" spans="1:19" ht="3.9" customHeight="1">
      <c r="A9" s="104"/>
      <c r="B9" s="105"/>
      <c r="C9" s="110"/>
      <c r="D9" s="107"/>
      <c r="E9" s="107"/>
      <c r="F9" s="104"/>
      <c r="G9" s="108"/>
      <c r="H9" s="149"/>
      <c r="I9" s="107"/>
      <c r="J9" s="107"/>
      <c r="K9" s="104"/>
      <c r="L9" s="108"/>
      <c r="M9" s="149"/>
      <c r="N9" s="107"/>
      <c r="O9" s="107"/>
      <c r="P9" s="27"/>
    </row>
    <row r="10" spans="1:19" s="1" customFormat="1" ht="19.5" customHeight="1">
      <c r="A10" s="20" t="s">
        <v>18</v>
      </c>
      <c r="B10" s="105" t="s">
        <v>18</v>
      </c>
      <c r="C10" s="110" t="s">
        <v>19</v>
      </c>
      <c r="D10" s="111">
        <v>3356</v>
      </c>
      <c r="E10" s="112">
        <f>D10/(3806164)*100000</f>
        <v>88.172763969182625</v>
      </c>
      <c r="F10" s="113">
        <f>D10/$D$10*100</f>
        <v>100</v>
      </c>
      <c r="G10" s="114"/>
      <c r="H10" s="110" t="s">
        <v>19</v>
      </c>
      <c r="I10" s="111">
        <v>2453</v>
      </c>
      <c r="J10" s="112">
        <f>I10/(1953116)*100000</f>
        <v>125.59417873797562</v>
      </c>
      <c r="K10" s="113">
        <f>I10/$I$10*100</f>
        <v>100</v>
      </c>
      <c r="L10" s="105" t="s">
        <v>18</v>
      </c>
      <c r="M10" s="110" t="s">
        <v>19</v>
      </c>
      <c r="N10" s="111">
        <v>903</v>
      </c>
      <c r="O10" s="112">
        <f>N10/(1853049)*100000</f>
        <v>48.730497682468197</v>
      </c>
      <c r="P10" s="115">
        <f>N10/$N$10*100</f>
        <v>100</v>
      </c>
    </row>
    <row r="11" spans="1:19" ht="6" customHeight="1">
      <c r="A11" s="20"/>
      <c r="B11" s="116"/>
      <c r="C11" s="110"/>
      <c r="D11" s="111"/>
      <c r="E11" s="112"/>
      <c r="F11" s="113"/>
      <c r="G11" s="117"/>
      <c r="H11" s="118"/>
      <c r="I11" s="111"/>
      <c r="J11" s="112"/>
      <c r="K11" s="113"/>
      <c r="L11" s="116"/>
      <c r="M11" s="110"/>
      <c r="N11" s="111"/>
      <c r="O11" s="112"/>
      <c r="P11" s="27"/>
    </row>
    <row r="12" spans="1:19" s="8" customFormat="1" ht="19.5" customHeight="1">
      <c r="A12" s="20">
        <v>1</v>
      </c>
      <c r="B12" s="119" t="s">
        <v>20</v>
      </c>
      <c r="C12" s="110" t="s">
        <v>21</v>
      </c>
      <c r="D12" s="111">
        <v>2187</v>
      </c>
      <c r="E12" s="112">
        <f t="shared" ref="E12:E22" si="0">D12/(3806164)*100000</f>
        <v>57.459426341061501</v>
      </c>
      <c r="F12" s="113">
        <f t="shared" ref="F12:F22" si="1">D12/$D$10*100</f>
        <v>65.166865315852206</v>
      </c>
      <c r="G12" s="119" t="s">
        <v>20</v>
      </c>
      <c r="H12" s="110" t="s">
        <v>21</v>
      </c>
      <c r="I12" s="111">
        <v>1735</v>
      </c>
      <c r="J12" s="112">
        <f t="shared" ref="J12:J22" si="2">I12/(1953116)*100000</f>
        <v>88.832409339742242</v>
      </c>
      <c r="K12" s="113">
        <f t="shared" ref="K12:K22" si="3">I12/$I$10*100</f>
        <v>70.729718711781501</v>
      </c>
      <c r="L12" s="119" t="s">
        <v>20</v>
      </c>
      <c r="M12" s="110" t="s">
        <v>21</v>
      </c>
      <c r="N12" s="111">
        <v>452</v>
      </c>
      <c r="O12" s="112">
        <f t="shared" ref="O12:O22" si="4">N12/(1853049)*100000</f>
        <v>24.392231398090392</v>
      </c>
      <c r="P12" s="115">
        <f t="shared" ref="P12:P22" si="5">N12/$N$10*100</f>
        <v>50.055370985603545</v>
      </c>
    </row>
    <row r="13" spans="1:19" s="8" customFormat="1" ht="19.5" customHeight="1">
      <c r="A13" s="20">
        <v>2</v>
      </c>
      <c r="B13" s="119" t="s">
        <v>22</v>
      </c>
      <c r="C13" s="110" t="s">
        <v>23</v>
      </c>
      <c r="D13" s="111">
        <v>248</v>
      </c>
      <c r="E13" s="112">
        <f t="shared" si="0"/>
        <v>6.515746562680957</v>
      </c>
      <c r="F13" s="113">
        <f t="shared" si="1"/>
        <v>7.3897497020262213</v>
      </c>
      <c r="G13" s="119" t="s">
        <v>22</v>
      </c>
      <c r="H13" s="110" t="s">
        <v>23</v>
      </c>
      <c r="I13" s="111">
        <v>145</v>
      </c>
      <c r="J13" s="112">
        <f t="shared" si="2"/>
        <v>7.4240342099496388</v>
      </c>
      <c r="K13" s="113">
        <f t="shared" si="3"/>
        <v>5.9111292295148798</v>
      </c>
      <c r="L13" s="119" t="s">
        <v>22</v>
      </c>
      <c r="M13" s="110" t="s">
        <v>23</v>
      </c>
      <c r="N13" s="111">
        <v>103</v>
      </c>
      <c r="O13" s="112">
        <f t="shared" si="4"/>
        <v>5.558406712396704</v>
      </c>
      <c r="P13" s="115">
        <f t="shared" si="5"/>
        <v>11.406423034330011</v>
      </c>
    </row>
    <row r="14" spans="1:19" s="8" customFormat="1" ht="19.5" customHeight="1">
      <c r="A14" s="20">
        <v>3</v>
      </c>
      <c r="B14" s="120" t="s">
        <v>24</v>
      </c>
      <c r="C14" s="110" t="s">
        <v>25</v>
      </c>
      <c r="D14" s="111">
        <v>160</v>
      </c>
      <c r="E14" s="112">
        <f t="shared" si="0"/>
        <v>4.203707459794165</v>
      </c>
      <c r="F14" s="113">
        <f t="shared" si="1"/>
        <v>4.7675804529201429</v>
      </c>
      <c r="G14" s="120" t="s">
        <v>24</v>
      </c>
      <c r="H14" s="110" t="s">
        <v>25</v>
      </c>
      <c r="I14" s="111">
        <v>107</v>
      </c>
      <c r="J14" s="112">
        <f t="shared" si="2"/>
        <v>5.4784252445835264</v>
      </c>
      <c r="K14" s="113">
        <f t="shared" si="3"/>
        <v>4.362005707297187</v>
      </c>
      <c r="L14" s="120" t="s">
        <v>24</v>
      </c>
      <c r="M14" s="110" t="s">
        <v>25</v>
      </c>
      <c r="N14" s="111">
        <v>53</v>
      </c>
      <c r="O14" s="112">
        <f t="shared" si="4"/>
        <v>2.8601510267672361</v>
      </c>
      <c r="P14" s="115">
        <f t="shared" si="5"/>
        <v>5.8693244739756363</v>
      </c>
    </row>
    <row r="15" spans="1:19" s="8" customFormat="1" ht="19.5" customHeight="1">
      <c r="A15" s="20">
        <v>4</v>
      </c>
      <c r="B15" s="119" t="s">
        <v>26</v>
      </c>
      <c r="C15" s="110" t="s">
        <v>27</v>
      </c>
      <c r="D15" s="111">
        <v>69</v>
      </c>
      <c r="E15" s="112">
        <f t="shared" si="0"/>
        <v>1.8128488420362339</v>
      </c>
      <c r="F15" s="113">
        <f t="shared" si="1"/>
        <v>2.056019070321812</v>
      </c>
      <c r="G15" s="119" t="s">
        <v>26</v>
      </c>
      <c r="H15" s="110" t="s">
        <v>27</v>
      </c>
      <c r="I15" s="111">
        <v>45</v>
      </c>
      <c r="J15" s="112">
        <f t="shared" si="2"/>
        <v>2.3040106168809227</v>
      </c>
      <c r="K15" s="113">
        <f t="shared" si="3"/>
        <v>1.8344883815735833</v>
      </c>
      <c r="L15" s="119" t="s">
        <v>26</v>
      </c>
      <c r="M15" s="110" t="s">
        <v>27</v>
      </c>
      <c r="N15" s="111">
        <v>24</v>
      </c>
      <c r="O15" s="112">
        <f t="shared" si="4"/>
        <v>1.2951627291021446</v>
      </c>
      <c r="P15" s="115">
        <f t="shared" si="5"/>
        <v>2.6578073089700998</v>
      </c>
      <c r="R15" s="141"/>
      <c r="S15" s="141"/>
    </row>
    <row r="16" spans="1:19" s="8" customFormat="1" ht="19.5" customHeight="1">
      <c r="A16" s="20">
        <v>5</v>
      </c>
      <c r="B16" s="120" t="s">
        <v>28</v>
      </c>
      <c r="C16" s="110" t="s">
        <v>29</v>
      </c>
      <c r="D16" s="111">
        <v>46</v>
      </c>
      <c r="E16" s="112">
        <f t="shared" si="0"/>
        <v>1.2085658946908224</v>
      </c>
      <c r="F16" s="113">
        <f t="shared" si="1"/>
        <v>1.3706793802145412</v>
      </c>
      <c r="G16" s="120" t="s">
        <v>28</v>
      </c>
      <c r="H16" s="110" t="s">
        <v>29</v>
      </c>
      <c r="I16" s="111">
        <v>37</v>
      </c>
      <c r="J16" s="112">
        <f t="shared" si="2"/>
        <v>1.8944087294354255</v>
      </c>
      <c r="K16" s="113">
        <f t="shared" si="3"/>
        <v>1.5083571137382796</v>
      </c>
      <c r="L16" s="119" t="s">
        <v>30</v>
      </c>
      <c r="M16" s="110" t="s">
        <v>31</v>
      </c>
      <c r="N16" s="111">
        <v>19</v>
      </c>
      <c r="O16" s="112">
        <f t="shared" si="4"/>
        <v>1.0253371605391979</v>
      </c>
      <c r="P16" s="115">
        <f t="shared" si="5"/>
        <v>2.1040974529346621</v>
      </c>
    </row>
    <row r="17" spans="1:18" s="8" customFormat="1" ht="19.5" customHeight="1">
      <c r="A17" s="20">
        <v>6</v>
      </c>
      <c r="B17" s="119" t="s">
        <v>30</v>
      </c>
      <c r="C17" s="110" t="s">
        <v>31</v>
      </c>
      <c r="D17" s="111">
        <v>41</v>
      </c>
      <c r="E17" s="112">
        <f t="shared" si="0"/>
        <v>1.0772000365722549</v>
      </c>
      <c r="F17" s="113">
        <f t="shared" si="1"/>
        <v>1.2216924910607865</v>
      </c>
      <c r="G17" s="119" t="s">
        <v>30</v>
      </c>
      <c r="H17" s="110" t="s">
        <v>31</v>
      </c>
      <c r="I17" s="111">
        <v>22</v>
      </c>
      <c r="J17" s="112">
        <f t="shared" si="2"/>
        <v>1.1264051904751178</v>
      </c>
      <c r="K17" s="113">
        <f t="shared" si="3"/>
        <v>0.89686098654708524</v>
      </c>
      <c r="L17" s="119" t="s">
        <v>32</v>
      </c>
      <c r="M17" s="110" t="s">
        <v>33</v>
      </c>
      <c r="N17" s="111">
        <v>17</v>
      </c>
      <c r="O17" s="112">
        <f t="shared" si="4"/>
        <v>0.91740693311401911</v>
      </c>
      <c r="P17" s="115">
        <f t="shared" si="5"/>
        <v>1.8826135105204873</v>
      </c>
    </row>
    <row r="18" spans="1:18" s="8" customFormat="1" ht="19.5" customHeight="1">
      <c r="A18" s="20">
        <v>7</v>
      </c>
      <c r="B18" s="119" t="s">
        <v>32</v>
      </c>
      <c r="C18" s="110" t="s">
        <v>33</v>
      </c>
      <c r="D18" s="111">
        <v>37</v>
      </c>
      <c r="E18" s="112">
        <f t="shared" si="0"/>
        <v>0.97210735007740068</v>
      </c>
      <c r="F18" s="113">
        <f t="shared" si="1"/>
        <v>1.102502979737783</v>
      </c>
      <c r="G18" s="119" t="s">
        <v>32</v>
      </c>
      <c r="H18" s="110" t="s">
        <v>33</v>
      </c>
      <c r="I18" s="111">
        <v>20</v>
      </c>
      <c r="J18" s="112">
        <f t="shared" si="2"/>
        <v>1.0240047186137433</v>
      </c>
      <c r="K18" s="113">
        <f t="shared" si="3"/>
        <v>0.81532816958825927</v>
      </c>
      <c r="L18" s="120" t="s">
        <v>28</v>
      </c>
      <c r="M18" s="110" t="s">
        <v>29</v>
      </c>
      <c r="N18" s="111">
        <v>9</v>
      </c>
      <c r="O18" s="112">
        <f t="shared" si="4"/>
        <v>0.48568602341330419</v>
      </c>
      <c r="P18" s="115">
        <f t="shared" si="5"/>
        <v>0.99667774086378735</v>
      </c>
    </row>
    <row r="19" spans="1:18" s="8" customFormat="1" ht="19.5" customHeight="1">
      <c r="A19" s="20">
        <v>8</v>
      </c>
      <c r="B19" s="119" t="s">
        <v>36</v>
      </c>
      <c r="C19" s="110" t="s">
        <v>62</v>
      </c>
      <c r="D19" s="111">
        <v>18</v>
      </c>
      <c r="E19" s="112">
        <f t="shared" si="0"/>
        <v>0.47291708922684361</v>
      </c>
      <c r="F19" s="113">
        <f t="shared" si="1"/>
        <v>0.53635280095351612</v>
      </c>
      <c r="G19" s="119" t="s">
        <v>36</v>
      </c>
      <c r="H19" s="110" t="s">
        <v>62</v>
      </c>
      <c r="I19" s="111">
        <v>12</v>
      </c>
      <c r="J19" s="112">
        <f t="shared" si="2"/>
        <v>0.61440283116824601</v>
      </c>
      <c r="K19" s="113">
        <f t="shared" si="3"/>
        <v>0.48919690175295555</v>
      </c>
      <c r="L19" s="119" t="s">
        <v>44</v>
      </c>
      <c r="M19" s="110" t="s">
        <v>45</v>
      </c>
      <c r="N19" s="111">
        <v>6</v>
      </c>
      <c r="O19" s="112">
        <f t="shared" si="4"/>
        <v>0.32379068227553615</v>
      </c>
      <c r="P19" s="115">
        <f t="shared" si="5"/>
        <v>0.66445182724252494</v>
      </c>
    </row>
    <row r="20" spans="1:18" s="8" customFormat="1" ht="19.5" customHeight="1">
      <c r="A20" s="20">
        <v>9</v>
      </c>
      <c r="B20" s="119" t="s">
        <v>34</v>
      </c>
      <c r="C20" s="110" t="s">
        <v>35</v>
      </c>
      <c r="D20" s="111">
        <v>14</v>
      </c>
      <c r="E20" s="112">
        <f t="shared" si="0"/>
        <v>0.36782440273198946</v>
      </c>
      <c r="F20" s="113">
        <f t="shared" si="1"/>
        <v>0.41716328963051252</v>
      </c>
      <c r="G20" s="119" t="s">
        <v>34</v>
      </c>
      <c r="H20" s="110" t="s">
        <v>35</v>
      </c>
      <c r="I20" s="111">
        <v>9</v>
      </c>
      <c r="J20" s="112">
        <f t="shared" si="2"/>
        <v>0.46080212337618454</v>
      </c>
      <c r="K20" s="113">
        <f t="shared" si="3"/>
        <v>0.36689767631471665</v>
      </c>
      <c r="L20" s="119" t="s">
        <v>36</v>
      </c>
      <c r="M20" s="110" t="s">
        <v>62</v>
      </c>
      <c r="N20" s="111">
        <v>6</v>
      </c>
      <c r="O20" s="112">
        <f t="shared" si="4"/>
        <v>0.32379068227553615</v>
      </c>
      <c r="P20" s="115">
        <f t="shared" si="5"/>
        <v>0.66445182724252494</v>
      </c>
      <c r="Q20" s="141"/>
      <c r="R20" s="141"/>
    </row>
    <row r="21" spans="1:18" s="8" customFormat="1" ht="19.5" customHeight="1">
      <c r="A21" s="20">
        <v>10</v>
      </c>
      <c r="B21" s="119" t="s">
        <v>37</v>
      </c>
      <c r="C21" s="110" t="s">
        <v>38</v>
      </c>
      <c r="D21" s="111">
        <v>13</v>
      </c>
      <c r="E21" s="112">
        <f t="shared" si="0"/>
        <v>0.34155123110827595</v>
      </c>
      <c r="F21" s="113">
        <f t="shared" si="1"/>
        <v>0.3873659117997616</v>
      </c>
      <c r="G21" s="119" t="s">
        <v>42</v>
      </c>
      <c r="H21" s="110" t="s">
        <v>43</v>
      </c>
      <c r="I21" s="111">
        <v>8</v>
      </c>
      <c r="J21" s="112">
        <f t="shared" si="2"/>
        <v>0.40960188744549736</v>
      </c>
      <c r="K21" s="113">
        <f t="shared" si="3"/>
        <v>0.32613126783530372</v>
      </c>
      <c r="L21" s="119" t="s">
        <v>48</v>
      </c>
      <c r="M21" s="110" t="s">
        <v>49</v>
      </c>
      <c r="N21" s="111">
        <v>5</v>
      </c>
      <c r="O21" s="112">
        <f t="shared" si="4"/>
        <v>0.26982556856294682</v>
      </c>
      <c r="P21" s="115">
        <f t="shared" si="5"/>
        <v>0.55370985603543743</v>
      </c>
    </row>
    <row r="22" spans="1:18" s="8" customFormat="1" ht="19.5" customHeight="1">
      <c r="A22" s="20"/>
      <c r="B22" s="120"/>
      <c r="C22" s="110" t="s">
        <v>41</v>
      </c>
      <c r="D22" s="111">
        <f>D10-SUM(D12:D21)</f>
        <v>523</v>
      </c>
      <c r="E22" s="112">
        <f t="shared" si="0"/>
        <v>13.740868759202177</v>
      </c>
      <c r="F22" s="113">
        <f t="shared" si="1"/>
        <v>15.584028605482716</v>
      </c>
      <c r="G22" s="117"/>
      <c r="H22" s="110" t="s">
        <v>41</v>
      </c>
      <c r="I22" s="111">
        <f>I10-SUM(I12:I21)</f>
        <v>313</v>
      </c>
      <c r="J22" s="112">
        <f t="shared" si="2"/>
        <v>16.025673846305082</v>
      </c>
      <c r="K22" s="113">
        <f t="shared" si="3"/>
        <v>12.759885854056257</v>
      </c>
      <c r="L22" s="120"/>
      <c r="M22" s="110" t="s">
        <v>41</v>
      </c>
      <c r="N22" s="111">
        <f>N10-SUM(N12:N21)</f>
        <v>209</v>
      </c>
      <c r="O22" s="112">
        <f t="shared" si="4"/>
        <v>11.278708765931176</v>
      </c>
      <c r="P22" s="115">
        <f t="shared" si="5"/>
        <v>23.145071982281284</v>
      </c>
    </row>
    <row r="23" spans="1:18" s="8" customFormat="1" ht="5.0999999999999996" customHeight="1">
      <c r="A23" s="20"/>
      <c r="B23" s="120"/>
      <c r="C23" s="110"/>
      <c r="D23" s="111"/>
      <c r="E23" s="112"/>
      <c r="F23" s="113"/>
      <c r="G23" s="117"/>
      <c r="H23" s="118"/>
      <c r="I23" s="111"/>
      <c r="J23" s="112"/>
      <c r="K23" s="113"/>
      <c r="L23" s="117"/>
      <c r="M23" s="118"/>
      <c r="N23" s="111"/>
      <c r="O23" s="112"/>
      <c r="P23" s="27"/>
    </row>
    <row r="24" spans="1:18" s="8" customFormat="1" ht="5.0999999999999996" customHeight="1">
      <c r="A24" s="121"/>
      <c r="B24" s="122"/>
      <c r="C24" s="123"/>
      <c r="D24" s="124"/>
      <c r="E24" s="125"/>
      <c r="F24" s="126"/>
      <c r="G24" s="127"/>
      <c r="H24" s="128"/>
      <c r="I24" s="124"/>
      <c r="J24" s="125"/>
      <c r="K24" s="126"/>
      <c r="L24" s="127"/>
      <c r="M24" s="128"/>
      <c r="N24" s="124"/>
      <c r="O24" s="125"/>
      <c r="P24" s="129"/>
    </row>
    <row r="25" spans="1:18" s="8" customFormat="1" ht="19.5" customHeight="1">
      <c r="A25" s="20">
        <v>11</v>
      </c>
      <c r="B25" s="119" t="s">
        <v>42</v>
      </c>
      <c r="C25" s="110" t="s">
        <v>43</v>
      </c>
      <c r="D25" s="111">
        <v>12</v>
      </c>
      <c r="E25" s="112">
        <f>D25/(3806164)*100000</f>
        <v>0.31527805948456239</v>
      </c>
      <c r="F25" s="113">
        <f>D25/$D$10*100</f>
        <v>0.35756853396901073</v>
      </c>
      <c r="G25" s="119" t="s">
        <v>37</v>
      </c>
      <c r="H25" s="110" t="s">
        <v>38</v>
      </c>
      <c r="I25" s="111">
        <v>8</v>
      </c>
      <c r="J25" s="112">
        <f>I25/(1953116)*100000</f>
        <v>0.40960188744549736</v>
      </c>
      <c r="K25" s="113">
        <f>I25/$I$10*100</f>
        <v>0.32613126783530372</v>
      </c>
      <c r="L25" s="119" t="s">
        <v>34</v>
      </c>
      <c r="M25" s="110" t="s">
        <v>35</v>
      </c>
      <c r="N25" s="111">
        <v>5</v>
      </c>
      <c r="O25" s="112">
        <f>N25/(1853049)*100000</f>
        <v>0.26982556856294682</v>
      </c>
      <c r="P25" s="115">
        <f>N25/$N$10*100</f>
        <v>0.55370985603543743</v>
      </c>
      <c r="Q25" s="141"/>
      <c r="R25" s="141"/>
    </row>
    <row r="26" spans="1:18" s="8" customFormat="1" ht="19.5" customHeight="1">
      <c r="A26" s="20">
        <v>12</v>
      </c>
      <c r="B26" s="119" t="s">
        <v>44</v>
      </c>
      <c r="C26" s="110" t="s">
        <v>45</v>
      </c>
      <c r="D26" s="111">
        <v>10</v>
      </c>
      <c r="E26" s="112">
        <f>D26/(3806164)*100000</f>
        <v>0.26273171623713532</v>
      </c>
      <c r="F26" s="113">
        <f>D26/$D$10*100</f>
        <v>0.29797377830750893</v>
      </c>
      <c r="G26" s="119">
        <v>220</v>
      </c>
      <c r="H26" s="110" t="s">
        <v>47</v>
      </c>
      <c r="I26" s="111">
        <v>7</v>
      </c>
      <c r="J26" s="112">
        <f>I26/(1953116)*100000</f>
        <v>0.35840165151481018</v>
      </c>
      <c r="K26" s="113">
        <f>I26/$I$10*100</f>
        <v>0.28536485935589079</v>
      </c>
      <c r="L26" s="119" t="s">
        <v>37</v>
      </c>
      <c r="M26" s="110" t="s">
        <v>38</v>
      </c>
      <c r="N26" s="111">
        <v>5</v>
      </c>
      <c r="O26" s="112">
        <f>N26/(1853049)*100000</f>
        <v>0.26982556856294682</v>
      </c>
      <c r="P26" s="115">
        <f>N26/$N$10*100</f>
        <v>0.55370985603543743</v>
      </c>
    </row>
    <row r="27" spans="1:18" s="8" customFormat="1" ht="19.5" customHeight="1">
      <c r="A27" s="20">
        <v>13</v>
      </c>
      <c r="B27" s="119" t="s">
        <v>39</v>
      </c>
      <c r="C27" s="110" t="s">
        <v>40</v>
      </c>
      <c r="D27" s="111">
        <v>9</v>
      </c>
      <c r="E27" s="112">
        <f>D27/(3806164)*100000</f>
        <v>0.23645854461342181</v>
      </c>
      <c r="F27" s="113">
        <f>D27/$D$10*100</f>
        <v>0.26817640047675806</v>
      </c>
      <c r="G27" s="119" t="s">
        <v>39</v>
      </c>
      <c r="H27" s="110" t="s">
        <v>40</v>
      </c>
      <c r="I27" s="111">
        <v>5</v>
      </c>
      <c r="J27" s="112">
        <f>I27/(1953116)*100000</f>
        <v>0.25600117965343583</v>
      </c>
      <c r="K27" s="113">
        <f>I27/$I$10*100</f>
        <v>0.20383204239706482</v>
      </c>
      <c r="L27" s="119" t="s">
        <v>63</v>
      </c>
      <c r="M27" s="110" t="s">
        <v>64</v>
      </c>
      <c r="N27" s="111">
        <v>4</v>
      </c>
      <c r="O27" s="112">
        <f>N27/(1853049)*100000</f>
        <v>0.21586045485035746</v>
      </c>
      <c r="P27" s="115">
        <f>N27/$N$10*100</f>
        <v>0.44296788482834992</v>
      </c>
      <c r="Q27" s="141"/>
      <c r="R27" s="141"/>
    </row>
    <row r="28" spans="1:18" s="8" customFormat="1" ht="19.5" customHeight="1">
      <c r="A28" s="20">
        <v>14</v>
      </c>
      <c r="B28" s="119">
        <v>220</v>
      </c>
      <c r="C28" s="110" t="s">
        <v>47</v>
      </c>
      <c r="D28" s="111">
        <v>9</v>
      </c>
      <c r="E28" s="112">
        <f>D28/(3806164)*100000</f>
        <v>0.23645854461342181</v>
      </c>
      <c r="F28" s="113">
        <f>D28/$D$10*100</f>
        <v>0.26817640047675806</v>
      </c>
      <c r="G28" s="119" t="s">
        <v>44</v>
      </c>
      <c r="H28" s="110" t="s">
        <v>45</v>
      </c>
      <c r="I28" s="111">
        <v>4</v>
      </c>
      <c r="J28" s="112">
        <f>I28/(1953116)*100000</f>
        <v>0.20480094372274868</v>
      </c>
      <c r="K28" s="113">
        <f>I28/$I$10*100</f>
        <v>0.16306563391765186</v>
      </c>
      <c r="L28" s="119" t="s">
        <v>39</v>
      </c>
      <c r="M28" s="110" t="s">
        <v>40</v>
      </c>
      <c r="N28" s="111">
        <v>4</v>
      </c>
      <c r="O28" s="112">
        <f>N28/(1853049)*100000</f>
        <v>0.21586045485035746</v>
      </c>
      <c r="P28" s="115">
        <f>N28/$N$10*100</f>
        <v>0.44296788482834992</v>
      </c>
    </row>
    <row r="29" spans="1:18" s="68" customFormat="1" ht="19.5" customHeight="1">
      <c r="A29" s="130">
        <v>15</v>
      </c>
      <c r="B29" s="131" t="s">
        <v>48</v>
      </c>
      <c r="C29" s="132" t="s">
        <v>49</v>
      </c>
      <c r="D29" s="66">
        <v>7</v>
      </c>
      <c r="E29" s="133">
        <f>D29/(3806164)*100000</f>
        <v>0.18391220136599473</v>
      </c>
      <c r="F29" s="134">
        <f>D29/$D$10*100</f>
        <v>0.20858164481525626</v>
      </c>
      <c r="G29" s="131" t="s">
        <v>48</v>
      </c>
      <c r="H29" s="132" t="s">
        <v>49</v>
      </c>
      <c r="I29" s="66">
        <v>2</v>
      </c>
      <c r="J29" s="133">
        <f>I29/(1953116)*100000</f>
        <v>0.10240047186137434</v>
      </c>
      <c r="K29" s="134">
        <f>I29/$I$10*100</f>
        <v>8.1532816958825929E-2</v>
      </c>
      <c r="L29" s="131" t="s">
        <v>42</v>
      </c>
      <c r="M29" s="132" t="s">
        <v>43</v>
      </c>
      <c r="N29" s="66">
        <v>4</v>
      </c>
      <c r="O29" s="133">
        <f>N29/(1853049)*100000</f>
        <v>0.21586045485035746</v>
      </c>
      <c r="P29" s="133">
        <f>N29/$N$10*100</f>
        <v>0.44296788482834992</v>
      </c>
    </row>
    <row r="30" spans="1:18" s="68" customFormat="1" ht="2.25" customHeight="1">
      <c r="A30" s="135"/>
      <c r="B30" s="119"/>
      <c r="C30" s="150"/>
      <c r="D30" s="111"/>
      <c r="E30" s="112"/>
      <c r="F30" s="112"/>
      <c r="G30" s="117"/>
      <c r="H30" s="151"/>
      <c r="I30" s="111"/>
      <c r="J30" s="112"/>
      <c r="K30" s="112"/>
      <c r="L30" s="117"/>
      <c r="M30" s="151"/>
      <c r="N30" s="111"/>
      <c r="O30" s="112"/>
      <c r="P30" s="112"/>
    </row>
    <row r="31" spans="1:18" s="73" customFormat="1">
      <c r="A31" s="19" t="s">
        <v>85</v>
      </c>
      <c r="B31" s="71"/>
      <c r="I31" s="19"/>
      <c r="J31" s="19"/>
      <c r="K31" s="19"/>
      <c r="L31" s="145"/>
      <c r="M31" s="145"/>
      <c r="N31" s="19"/>
      <c r="O31" s="19"/>
      <c r="P31" s="19"/>
    </row>
    <row r="32" spans="1:18" s="73" customFormat="1">
      <c r="A32" s="19" t="s">
        <v>83</v>
      </c>
      <c r="B32" s="71"/>
      <c r="I32" s="19"/>
      <c r="J32" s="19"/>
      <c r="K32" s="19"/>
      <c r="N32" s="19"/>
      <c r="O32" s="19"/>
      <c r="P32" s="19"/>
    </row>
    <row r="33" spans="1:16" s="77" customFormat="1" ht="15.6">
      <c r="A33" s="137" t="s">
        <v>18</v>
      </c>
      <c r="B33" s="76"/>
      <c r="C33" s="73"/>
      <c r="H33" s="73"/>
      <c r="I33" s="137"/>
      <c r="J33" s="137"/>
      <c r="K33" s="137"/>
      <c r="M33" s="73"/>
      <c r="N33" s="137"/>
      <c r="O33" s="137"/>
      <c r="P33" s="137"/>
    </row>
    <row r="34" spans="1:16" s="141" customFormat="1">
      <c r="C34" s="145"/>
      <c r="H34" s="145"/>
      <c r="M34" s="145"/>
    </row>
    <row r="35" spans="1:16" s="141" customFormat="1">
      <c r="C35" s="145"/>
      <c r="H35" s="145"/>
      <c r="M35" s="145"/>
    </row>
    <row r="36" spans="1:16" s="141" customFormat="1">
      <c r="C36" s="145"/>
      <c r="H36" s="145"/>
      <c r="M36" s="145"/>
    </row>
    <row r="37" spans="1:16" s="141" customFormat="1">
      <c r="C37" s="145"/>
      <c r="H37" s="145"/>
      <c r="M37" s="145"/>
    </row>
    <row r="38" spans="1:16" s="141" customFormat="1">
      <c r="C38" s="145"/>
      <c r="H38" s="145"/>
      <c r="M38" s="145"/>
    </row>
    <row r="39" spans="1:16" s="141" customFormat="1">
      <c r="C39" s="145"/>
      <c r="H39" s="145"/>
      <c r="M39" s="145"/>
    </row>
    <row r="40" spans="1:16" s="141" customFormat="1">
      <c r="C40" s="145"/>
      <c r="H40" s="145"/>
      <c r="M40" s="145"/>
    </row>
    <row r="41" spans="1:16" s="141" customFormat="1">
      <c r="C41" s="145"/>
      <c r="H41" s="145"/>
      <c r="M41" s="145"/>
    </row>
    <row r="42" spans="1:16" s="141" customFormat="1">
      <c r="C42" s="145"/>
      <c r="H42" s="145"/>
      <c r="M42" s="145"/>
    </row>
    <row r="43" spans="1:16" s="141" customFormat="1">
      <c r="C43" s="145"/>
      <c r="H43" s="145"/>
      <c r="M43" s="145"/>
    </row>
    <row r="44" spans="1:16" s="141" customFormat="1">
      <c r="C44" s="145"/>
      <c r="H44" s="145"/>
      <c r="M44" s="145"/>
    </row>
    <row r="45" spans="1:16" s="141" customFormat="1">
      <c r="C45" s="145"/>
      <c r="H45" s="145"/>
      <c r="M45" s="145"/>
    </row>
    <row r="46" spans="1:16" s="141" customFormat="1">
      <c r="C46" s="145"/>
      <c r="H46" s="145"/>
      <c r="M46" s="145"/>
    </row>
    <row r="47" spans="1:16" s="141" customFormat="1">
      <c r="C47" s="145"/>
      <c r="H47" s="145"/>
      <c r="M47" s="145"/>
    </row>
    <row r="48" spans="1:16" s="141" customFormat="1">
      <c r="C48" s="145"/>
      <c r="H48" s="145"/>
      <c r="M48" s="145"/>
    </row>
    <row r="49" spans="3:13" s="141" customFormat="1">
      <c r="C49" s="145"/>
      <c r="H49" s="145"/>
      <c r="M49" s="145"/>
    </row>
    <row r="50" spans="3:13" s="141" customFormat="1">
      <c r="C50" s="145"/>
      <c r="H50" s="145"/>
      <c r="M50" s="145"/>
    </row>
    <row r="51" spans="3:13" s="141" customFormat="1">
      <c r="C51" s="145"/>
      <c r="H51" s="145"/>
      <c r="M51" s="145"/>
    </row>
    <row r="52" spans="3:13" s="141" customFormat="1">
      <c r="C52" s="145"/>
      <c r="H52" s="145"/>
      <c r="M52" s="145"/>
    </row>
    <row r="53" spans="3:13" s="141" customFormat="1">
      <c r="C53" s="145"/>
      <c r="H53" s="145"/>
      <c r="M53" s="145"/>
    </row>
    <row r="54" spans="3:13" s="141" customFormat="1">
      <c r="C54" s="145"/>
      <c r="H54" s="145"/>
      <c r="M54" s="145"/>
    </row>
    <row r="55" spans="3:13" s="141" customFormat="1">
      <c r="C55" s="145"/>
      <c r="H55" s="145"/>
      <c r="M55" s="145"/>
    </row>
    <row r="56" spans="3:13" s="141" customFormat="1">
      <c r="C56" s="145"/>
      <c r="H56" s="145"/>
      <c r="M56" s="145"/>
    </row>
    <row r="57" spans="3:13" s="141" customFormat="1">
      <c r="C57" s="145"/>
      <c r="H57" s="145"/>
      <c r="M57" s="145"/>
    </row>
    <row r="58" spans="3:13" s="141" customFormat="1">
      <c r="C58" s="145"/>
      <c r="H58" s="145"/>
      <c r="M58" s="145"/>
    </row>
    <row r="59" spans="3:13" s="141" customFormat="1">
      <c r="C59" s="145"/>
      <c r="H59" s="145"/>
      <c r="M59" s="145"/>
    </row>
    <row r="60" spans="3:13" s="141" customFormat="1">
      <c r="C60" s="145"/>
      <c r="H60" s="145"/>
      <c r="M60" s="145"/>
    </row>
    <row r="61" spans="3:13" s="141" customFormat="1">
      <c r="C61" s="145"/>
      <c r="H61" s="145"/>
      <c r="M61" s="145"/>
    </row>
    <row r="62" spans="3:13" s="141" customFormat="1">
      <c r="C62" s="145"/>
      <c r="H62" s="145"/>
      <c r="M62" s="145"/>
    </row>
    <row r="63" spans="3:13" s="141" customFormat="1">
      <c r="C63" s="145"/>
      <c r="H63" s="145"/>
      <c r="M63" s="145"/>
    </row>
    <row r="64" spans="3:13" s="141" customFormat="1">
      <c r="C64" s="145"/>
      <c r="H64" s="145"/>
      <c r="M64" s="145"/>
    </row>
    <row r="65" spans="3:13" s="141" customFormat="1">
      <c r="C65" s="145"/>
      <c r="H65" s="145"/>
      <c r="M65" s="145"/>
    </row>
    <row r="66" spans="3:13" s="141" customFormat="1">
      <c r="C66" s="145"/>
      <c r="H66" s="145"/>
      <c r="M66" s="145"/>
    </row>
    <row r="67" spans="3:13" s="141" customFormat="1">
      <c r="C67" s="145"/>
      <c r="H67" s="145"/>
      <c r="M67" s="145"/>
    </row>
    <row r="68" spans="3:13" s="141" customFormat="1">
      <c r="C68" s="145"/>
      <c r="H68" s="145"/>
      <c r="M68" s="145"/>
    </row>
    <row r="69" spans="3:13" s="141" customFormat="1">
      <c r="C69" s="145"/>
      <c r="H69" s="145"/>
      <c r="M69" s="145"/>
    </row>
    <row r="70" spans="3:13" s="141" customFormat="1">
      <c r="C70" s="145"/>
      <c r="H70" s="145"/>
      <c r="M70" s="145"/>
    </row>
    <row r="71" spans="3:13" s="141" customFormat="1">
      <c r="C71" s="145"/>
      <c r="H71" s="145"/>
      <c r="M71" s="145"/>
    </row>
    <row r="72" spans="3:13" s="141" customFormat="1">
      <c r="C72" s="145"/>
      <c r="H72" s="145"/>
      <c r="M72" s="145"/>
    </row>
    <row r="73" spans="3:13" s="141" customFormat="1">
      <c r="C73" s="145"/>
      <c r="H73" s="145"/>
      <c r="M73" s="145"/>
    </row>
    <row r="74" spans="3:13" s="141" customFormat="1">
      <c r="C74" s="145"/>
      <c r="H74" s="145"/>
      <c r="M74" s="145"/>
    </row>
    <row r="75" spans="3:13" s="141" customFormat="1">
      <c r="C75" s="145"/>
      <c r="H75" s="145"/>
      <c r="M75" s="145"/>
    </row>
    <row r="76" spans="3:13" s="141" customFormat="1">
      <c r="C76" s="145"/>
      <c r="H76" s="145"/>
      <c r="M76" s="145"/>
    </row>
    <row r="77" spans="3:13" s="141" customFormat="1">
      <c r="C77" s="145"/>
      <c r="H77" s="145"/>
      <c r="M77" s="145"/>
    </row>
    <row r="78" spans="3:13" s="141" customFormat="1">
      <c r="C78" s="145"/>
      <c r="H78" s="145"/>
      <c r="M78" s="145"/>
    </row>
    <row r="79" spans="3:13" s="141" customFormat="1">
      <c r="C79" s="145"/>
      <c r="H79" s="145"/>
      <c r="M79" s="145"/>
    </row>
    <row r="80" spans="3:13" s="141" customFormat="1">
      <c r="C80" s="145"/>
      <c r="H80" s="145"/>
      <c r="M80" s="145"/>
    </row>
    <row r="81" spans="3:13" s="141" customFormat="1">
      <c r="C81" s="145"/>
      <c r="H81" s="145"/>
      <c r="M81" s="145"/>
    </row>
    <row r="82" spans="3:13" s="141" customFormat="1">
      <c r="C82" s="145"/>
      <c r="H82" s="145"/>
      <c r="M82" s="145"/>
    </row>
    <row r="83" spans="3:13" s="141" customFormat="1">
      <c r="C83" s="145"/>
      <c r="H83" s="145"/>
      <c r="M83" s="145"/>
    </row>
    <row r="84" spans="3:13" s="141" customFormat="1">
      <c r="C84" s="145"/>
      <c r="H84" s="145"/>
      <c r="M84" s="145"/>
    </row>
    <row r="85" spans="3:13" s="141" customFormat="1">
      <c r="C85" s="145"/>
      <c r="H85" s="145"/>
      <c r="M85" s="145"/>
    </row>
    <row r="86" spans="3:13" s="141" customFormat="1">
      <c r="C86" s="145"/>
      <c r="H86" s="145"/>
      <c r="M86" s="145"/>
    </row>
    <row r="87" spans="3:13" s="141" customFormat="1">
      <c r="C87" s="145"/>
      <c r="H87" s="145"/>
      <c r="M87" s="145"/>
    </row>
  </sheetData>
  <mergeCells count="1">
    <mergeCell ref="A1:P1"/>
  </mergeCells>
  <phoneticPr fontId="22" type="noConversion"/>
  <printOptions horizontalCentered="1"/>
  <pageMargins left="0.27559055118110237" right="0.27559055118110237" top="0.70866141732283472" bottom="0.59055118110236227" header="0.51181102362204722" footer="0.47244094488188981"/>
  <pageSetup paperSize="9" scale="95" orientation="landscape" horizontalDpi="4294967292"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
  <sheetViews>
    <sheetView showGridLines="0" zoomScale="80" workbookViewId="0">
      <selection sqref="A1:IV65536"/>
    </sheetView>
  </sheetViews>
  <sheetFormatPr defaultColWidth="9" defaultRowHeight="15.6"/>
  <cols>
    <col min="1" max="1" width="2.59765625" style="76" customWidth="1"/>
    <col min="2" max="2" width="7.59765625" style="8" customWidth="1"/>
    <col min="3" max="3" width="18.8984375" style="8" customWidth="1"/>
    <col min="4" max="5" width="5.69921875" style="76" customWidth="1"/>
    <col min="6" max="6" width="6.59765625" style="76" customWidth="1"/>
    <col min="7" max="7" width="7.59765625" style="76" customWidth="1"/>
    <col min="8" max="8" width="18.8984375" style="76" customWidth="1"/>
    <col min="9" max="9" width="5.69921875" style="76" customWidth="1"/>
    <col min="10" max="11" width="6.59765625" style="76" customWidth="1"/>
    <col min="12" max="12" width="7.59765625" style="76" customWidth="1"/>
    <col min="13" max="13" width="18.8984375" style="76" customWidth="1"/>
    <col min="14" max="14" width="3.8984375" style="76" customWidth="1"/>
    <col min="15" max="15" width="6.09765625" style="76" customWidth="1"/>
    <col min="16" max="16" width="6.59765625" style="76" customWidth="1"/>
    <col min="17" max="16384" width="9" style="76"/>
  </cols>
  <sheetData>
    <row r="1" spans="1:19" s="138" customFormat="1" ht="24.6">
      <c r="A1" s="474" t="s">
        <v>391</v>
      </c>
      <c r="B1" s="474"/>
      <c r="C1" s="474"/>
      <c r="D1" s="474"/>
      <c r="E1" s="474"/>
      <c r="F1" s="474"/>
      <c r="G1" s="474"/>
      <c r="H1" s="474"/>
      <c r="I1" s="474"/>
      <c r="J1" s="474"/>
      <c r="K1" s="474"/>
      <c r="L1" s="474"/>
      <c r="M1" s="474"/>
      <c r="N1" s="474"/>
      <c r="O1" s="474"/>
      <c r="P1" s="474"/>
    </row>
    <row r="2" spans="1:19" s="138" customFormat="1" ht="10.5" customHeight="1">
      <c r="A2" s="139"/>
      <c r="B2" s="139"/>
      <c r="C2" s="139"/>
      <c r="D2" s="140"/>
      <c r="E2" s="140"/>
      <c r="F2" s="139"/>
      <c r="G2" s="139"/>
      <c r="H2" s="139"/>
      <c r="I2" s="139"/>
      <c r="J2" s="139"/>
      <c r="K2" s="139"/>
      <c r="L2" s="139"/>
      <c r="M2" s="139"/>
      <c r="N2" s="139"/>
      <c r="O2" s="139"/>
      <c r="P2" s="139"/>
    </row>
    <row r="3" spans="1:19" s="71" customFormat="1" ht="16.2">
      <c r="B3" s="73"/>
      <c r="C3" s="73" t="s">
        <v>18</v>
      </c>
      <c r="H3" s="74" t="s">
        <v>86</v>
      </c>
      <c r="P3" s="75" t="s">
        <v>18</v>
      </c>
    </row>
    <row r="4" spans="1:19" ht="10.5" customHeight="1">
      <c r="C4" s="77"/>
    </row>
    <row r="5" spans="1:19" s="71" customFormat="1" ht="16.2">
      <c r="A5" s="10" t="s">
        <v>0</v>
      </c>
      <c r="B5" s="78"/>
      <c r="C5" s="79" t="s">
        <v>1</v>
      </c>
      <c r="D5" s="78"/>
      <c r="E5" s="80"/>
      <c r="F5" s="81"/>
      <c r="G5" s="82"/>
      <c r="H5" s="79" t="s">
        <v>2</v>
      </c>
      <c r="I5" s="82"/>
      <c r="J5" s="83"/>
      <c r="K5" s="84"/>
      <c r="L5" s="85"/>
      <c r="M5" s="79" t="s">
        <v>3</v>
      </c>
      <c r="N5" s="82"/>
      <c r="O5" s="83"/>
      <c r="P5" s="86"/>
    </row>
    <row r="6" spans="1:19" s="71" customFormat="1" ht="16.2">
      <c r="A6" s="87"/>
      <c r="B6" s="88" t="s">
        <v>4</v>
      </c>
      <c r="C6" s="89"/>
      <c r="D6" s="10" t="s">
        <v>5</v>
      </c>
      <c r="E6" s="90" t="s">
        <v>6</v>
      </c>
      <c r="F6" s="10" t="s">
        <v>5</v>
      </c>
      <c r="G6" s="88" t="s">
        <v>4</v>
      </c>
      <c r="H6" s="89"/>
      <c r="I6" s="10" t="s">
        <v>5</v>
      </c>
      <c r="J6" s="10" t="s">
        <v>6</v>
      </c>
      <c r="K6" s="10" t="s">
        <v>5</v>
      </c>
      <c r="L6" s="88" t="s">
        <v>4</v>
      </c>
      <c r="M6" s="91"/>
      <c r="N6" s="10" t="s">
        <v>5</v>
      </c>
      <c r="O6" s="10" t="s">
        <v>6</v>
      </c>
      <c r="P6" s="18" t="s">
        <v>5</v>
      </c>
    </row>
    <row r="7" spans="1:19" s="71" customFormat="1" ht="16.2">
      <c r="A7" s="87"/>
      <c r="B7" s="92" t="s">
        <v>7</v>
      </c>
      <c r="C7" s="93" t="s">
        <v>8</v>
      </c>
      <c r="D7" s="94"/>
      <c r="E7" s="95" t="s">
        <v>9</v>
      </c>
      <c r="F7" s="94" t="s">
        <v>10</v>
      </c>
      <c r="G7" s="92" t="s">
        <v>7</v>
      </c>
      <c r="H7" s="93" t="s">
        <v>8</v>
      </c>
      <c r="I7" s="94"/>
      <c r="J7" s="94" t="s">
        <v>11</v>
      </c>
      <c r="K7" s="94" t="s">
        <v>10</v>
      </c>
      <c r="L7" s="92" t="s">
        <v>7</v>
      </c>
      <c r="M7" s="96" t="s">
        <v>8</v>
      </c>
      <c r="N7" s="94"/>
      <c r="O7" s="94" t="s">
        <v>12</v>
      </c>
      <c r="P7" s="97" t="s">
        <v>10</v>
      </c>
    </row>
    <row r="8" spans="1:19" s="71" customFormat="1" ht="16.2">
      <c r="A8" s="98" t="s">
        <v>13</v>
      </c>
      <c r="B8" s="99" t="s">
        <v>14</v>
      </c>
      <c r="C8" s="100"/>
      <c r="D8" s="98" t="s">
        <v>15</v>
      </c>
      <c r="E8" s="101" t="s">
        <v>16</v>
      </c>
      <c r="F8" s="98" t="s">
        <v>17</v>
      </c>
      <c r="G8" s="99" t="s">
        <v>14</v>
      </c>
      <c r="H8" s="100"/>
      <c r="I8" s="98" t="s">
        <v>15</v>
      </c>
      <c r="J8" s="98" t="s">
        <v>16</v>
      </c>
      <c r="K8" s="98" t="s">
        <v>17</v>
      </c>
      <c r="L8" s="99" t="s">
        <v>14</v>
      </c>
      <c r="M8" s="102"/>
      <c r="N8" s="98" t="s">
        <v>15</v>
      </c>
      <c r="O8" s="98" t="s">
        <v>16</v>
      </c>
      <c r="P8" s="103" t="s">
        <v>17</v>
      </c>
    </row>
    <row r="9" spans="1:19" ht="3.9" customHeight="1">
      <c r="A9" s="104"/>
      <c r="B9" s="105"/>
      <c r="C9" s="106"/>
      <c r="D9" s="107"/>
      <c r="E9" s="107"/>
      <c r="F9" s="104"/>
      <c r="G9" s="108"/>
      <c r="H9" s="109"/>
      <c r="I9" s="107"/>
      <c r="J9" s="107"/>
      <c r="K9" s="104"/>
      <c r="L9" s="108"/>
      <c r="M9" s="109"/>
      <c r="N9" s="107"/>
      <c r="O9" s="107"/>
      <c r="P9" s="27"/>
    </row>
    <row r="10" spans="1:19" s="1" customFormat="1" ht="20.25" customHeight="1">
      <c r="A10" s="20" t="s">
        <v>18</v>
      </c>
      <c r="B10" s="105" t="s">
        <v>18</v>
      </c>
      <c r="C10" s="110" t="s">
        <v>19</v>
      </c>
      <c r="D10" s="111">
        <v>3631</v>
      </c>
      <c r="E10" s="112">
        <f>D10/(1988479+1790146)*100000</f>
        <v>96.093155579079692</v>
      </c>
      <c r="F10" s="113">
        <f>D10/$D$10*100</f>
        <v>100</v>
      </c>
      <c r="G10" s="114"/>
      <c r="H10" s="110" t="s">
        <v>19</v>
      </c>
      <c r="I10" s="111">
        <v>2661</v>
      </c>
      <c r="J10" s="112">
        <f>I10/(1021682+916890)*100000</f>
        <v>137.26598754134486</v>
      </c>
      <c r="K10" s="113">
        <f>I10/$I$10*100</f>
        <v>100</v>
      </c>
      <c r="L10" s="105" t="s">
        <v>18</v>
      </c>
      <c r="M10" s="110" t="s">
        <v>19</v>
      </c>
      <c r="N10" s="111">
        <v>970</v>
      </c>
      <c r="O10" s="112">
        <f>N10/(966797+873256)*100000</f>
        <v>52.715872858010066</v>
      </c>
      <c r="P10" s="115">
        <f>N10/$N$10*100</f>
        <v>100</v>
      </c>
    </row>
    <row r="11" spans="1:19" ht="6" customHeight="1">
      <c r="A11" s="20"/>
      <c r="B11" s="116"/>
      <c r="C11" s="110"/>
      <c r="D11" s="111"/>
      <c r="E11" s="112"/>
      <c r="F11" s="113"/>
      <c r="G11" s="117"/>
      <c r="H11" s="118"/>
      <c r="I11" s="111"/>
      <c r="J11" s="112"/>
      <c r="K11" s="113"/>
      <c r="L11" s="116"/>
      <c r="M11" s="110"/>
      <c r="N11" s="111"/>
      <c r="O11" s="112"/>
      <c r="P11" s="27"/>
    </row>
    <row r="12" spans="1:19" s="8" customFormat="1" ht="20.25" customHeight="1">
      <c r="A12" s="20">
        <v>1</v>
      </c>
      <c r="B12" s="119" t="s">
        <v>20</v>
      </c>
      <c r="C12" s="110" t="s">
        <v>87</v>
      </c>
      <c r="D12" s="111">
        <v>2465</v>
      </c>
      <c r="E12" s="112">
        <f t="shared" ref="E12:E22" si="0">D12/(1988479+1790146)*100000</f>
        <v>65.23537000893181</v>
      </c>
      <c r="F12" s="113">
        <f t="shared" ref="F12:F22" si="1">D12/$D$10*100</f>
        <v>67.887634260534284</v>
      </c>
      <c r="G12" s="119" t="s">
        <v>20</v>
      </c>
      <c r="H12" s="110" t="s">
        <v>87</v>
      </c>
      <c r="I12" s="111">
        <v>1922</v>
      </c>
      <c r="J12" s="112">
        <f t="shared" ref="J12:J22" si="2">I12/(1021682+916890)*100000</f>
        <v>99.145143951320875</v>
      </c>
      <c r="K12" s="113">
        <f t="shared" ref="K12:K22" si="3">I12/$I$10*100</f>
        <v>72.228485531754984</v>
      </c>
      <c r="L12" s="119" t="s">
        <v>20</v>
      </c>
      <c r="M12" s="110" t="s">
        <v>87</v>
      </c>
      <c r="N12" s="111">
        <v>543</v>
      </c>
      <c r="O12" s="112">
        <f t="shared" ref="O12:O22" si="4">N12/(966797+873256)*100000</f>
        <v>29.51001954834997</v>
      </c>
      <c r="P12" s="115">
        <f t="shared" ref="P12:P22" si="5">N12/$N$10*100</f>
        <v>55.979381443298969</v>
      </c>
    </row>
    <row r="13" spans="1:19" s="8" customFormat="1" ht="20.25" customHeight="1">
      <c r="A13" s="20">
        <v>2</v>
      </c>
      <c r="B13" s="119" t="s">
        <v>22</v>
      </c>
      <c r="C13" s="110" t="s">
        <v>23</v>
      </c>
      <c r="D13" s="111">
        <v>232</v>
      </c>
      <c r="E13" s="112">
        <f t="shared" si="0"/>
        <v>6.1397995302524064</v>
      </c>
      <c r="F13" s="113">
        <f t="shared" si="1"/>
        <v>6.3894244009914631</v>
      </c>
      <c r="G13" s="119" t="s">
        <v>22</v>
      </c>
      <c r="H13" s="110" t="s">
        <v>23</v>
      </c>
      <c r="I13" s="111">
        <v>145</v>
      </c>
      <c r="J13" s="112">
        <f t="shared" si="2"/>
        <v>7.479732504131908</v>
      </c>
      <c r="K13" s="113">
        <f t="shared" si="3"/>
        <v>5.4490792934986851</v>
      </c>
      <c r="L13" s="119" t="s">
        <v>22</v>
      </c>
      <c r="M13" s="110" t="s">
        <v>23</v>
      </c>
      <c r="N13" s="111">
        <v>87</v>
      </c>
      <c r="O13" s="112">
        <f t="shared" si="4"/>
        <v>4.7281246790173981</v>
      </c>
      <c r="P13" s="115">
        <f t="shared" si="5"/>
        <v>8.9690721649484537</v>
      </c>
    </row>
    <row r="14" spans="1:19" s="8" customFormat="1" ht="20.25" customHeight="1">
      <c r="A14" s="20">
        <v>3</v>
      </c>
      <c r="B14" s="120" t="s">
        <v>24</v>
      </c>
      <c r="C14" s="110" t="s">
        <v>25</v>
      </c>
      <c r="D14" s="111">
        <v>149</v>
      </c>
      <c r="E14" s="112">
        <f t="shared" si="0"/>
        <v>3.9432333189983129</v>
      </c>
      <c r="F14" s="113">
        <f t="shared" si="1"/>
        <v>4.1035527402919305</v>
      </c>
      <c r="G14" s="120" t="s">
        <v>24</v>
      </c>
      <c r="H14" s="110" t="s">
        <v>25</v>
      </c>
      <c r="I14" s="111">
        <v>99</v>
      </c>
      <c r="J14" s="112">
        <f t="shared" si="2"/>
        <v>5.1068518476486817</v>
      </c>
      <c r="K14" s="113">
        <f t="shared" si="3"/>
        <v>3.720405862457723</v>
      </c>
      <c r="L14" s="120" t="s">
        <v>24</v>
      </c>
      <c r="M14" s="110" t="s">
        <v>25</v>
      </c>
      <c r="N14" s="111">
        <v>50</v>
      </c>
      <c r="O14" s="112">
        <f t="shared" si="4"/>
        <v>2.7173130339180447</v>
      </c>
      <c r="P14" s="115">
        <f t="shared" si="5"/>
        <v>5.1546391752577314</v>
      </c>
    </row>
    <row r="15" spans="1:19" s="8" customFormat="1" ht="20.25" customHeight="1">
      <c r="A15" s="20">
        <v>4</v>
      </c>
      <c r="B15" s="119" t="s">
        <v>26</v>
      </c>
      <c r="C15" s="110" t="s">
        <v>27</v>
      </c>
      <c r="D15" s="111">
        <v>80</v>
      </c>
      <c r="E15" s="112">
        <f t="shared" si="0"/>
        <v>2.1171722518111746</v>
      </c>
      <c r="F15" s="113">
        <f t="shared" si="1"/>
        <v>2.2032497934453317</v>
      </c>
      <c r="G15" s="119" t="s">
        <v>26</v>
      </c>
      <c r="H15" s="110" t="s">
        <v>27</v>
      </c>
      <c r="I15" s="111">
        <v>49</v>
      </c>
      <c r="J15" s="112">
        <f t="shared" si="2"/>
        <v>2.5276337427756101</v>
      </c>
      <c r="K15" s="113">
        <f t="shared" si="3"/>
        <v>1.8414130026305899</v>
      </c>
      <c r="L15" s="119" t="s">
        <v>26</v>
      </c>
      <c r="M15" s="110" t="s">
        <v>27</v>
      </c>
      <c r="N15" s="111">
        <v>31</v>
      </c>
      <c r="O15" s="112">
        <f t="shared" si="4"/>
        <v>1.6847340810291878</v>
      </c>
      <c r="P15" s="115">
        <f t="shared" si="5"/>
        <v>3.1958762886597936</v>
      </c>
      <c r="R15" s="141"/>
      <c r="S15" s="141"/>
    </row>
    <row r="16" spans="1:19" s="8" customFormat="1" ht="20.25" customHeight="1">
      <c r="A16" s="20">
        <v>5</v>
      </c>
      <c r="B16" s="120" t="s">
        <v>28</v>
      </c>
      <c r="C16" s="110" t="s">
        <v>29</v>
      </c>
      <c r="D16" s="111">
        <v>58</v>
      </c>
      <c r="E16" s="112">
        <f t="shared" si="0"/>
        <v>1.5349498825631016</v>
      </c>
      <c r="F16" s="113">
        <f t="shared" si="1"/>
        <v>1.5973561002478658</v>
      </c>
      <c r="G16" s="120" t="s">
        <v>28</v>
      </c>
      <c r="H16" s="110" t="s">
        <v>29</v>
      </c>
      <c r="I16" s="111">
        <v>47</v>
      </c>
      <c r="J16" s="112">
        <f t="shared" si="2"/>
        <v>2.4244650185806873</v>
      </c>
      <c r="K16" s="113">
        <f t="shared" si="3"/>
        <v>1.7662532882375046</v>
      </c>
      <c r="L16" s="119" t="s">
        <v>30</v>
      </c>
      <c r="M16" s="110" t="s">
        <v>31</v>
      </c>
      <c r="N16" s="111">
        <v>20</v>
      </c>
      <c r="O16" s="112">
        <f t="shared" si="4"/>
        <v>1.0869252135672178</v>
      </c>
      <c r="P16" s="115">
        <f t="shared" si="5"/>
        <v>2.0618556701030926</v>
      </c>
    </row>
    <row r="17" spans="1:18" s="8" customFormat="1" ht="20.25" customHeight="1">
      <c r="A17" s="20">
        <v>6</v>
      </c>
      <c r="B17" s="119" t="s">
        <v>30</v>
      </c>
      <c r="C17" s="110" t="s">
        <v>31</v>
      </c>
      <c r="D17" s="111">
        <v>56</v>
      </c>
      <c r="E17" s="112">
        <f t="shared" si="0"/>
        <v>1.4820205762678222</v>
      </c>
      <c r="F17" s="113">
        <f t="shared" si="1"/>
        <v>1.5422748554117323</v>
      </c>
      <c r="G17" s="119" t="s">
        <v>30</v>
      </c>
      <c r="H17" s="110" t="s">
        <v>31</v>
      </c>
      <c r="I17" s="111">
        <v>36</v>
      </c>
      <c r="J17" s="112">
        <f t="shared" si="2"/>
        <v>1.8570370355086114</v>
      </c>
      <c r="K17" s="113">
        <f t="shared" si="3"/>
        <v>1.3528748590755355</v>
      </c>
      <c r="L17" s="119" t="s">
        <v>36</v>
      </c>
      <c r="M17" s="110" t="s">
        <v>62</v>
      </c>
      <c r="N17" s="111">
        <v>16</v>
      </c>
      <c r="O17" s="112">
        <f t="shared" si="4"/>
        <v>0.86954017085377433</v>
      </c>
      <c r="P17" s="115">
        <f t="shared" si="5"/>
        <v>1.6494845360824744</v>
      </c>
    </row>
    <row r="18" spans="1:18" s="8" customFormat="1" ht="20.25" customHeight="1">
      <c r="A18" s="20">
        <v>7</v>
      </c>
      <c r="B18" s="119" t="s">
        <v>32</v>
      </c>
      <c r="C18" s="110" t="s">
        <v>33</v>
      </c>
      <c r="D18" s="111">
        <v>36</v>
      </c>
      <c r="E18" s="112">
        <f t="shared" si="0"/>
        <v>0.95272751331502858</v>
      </c>
      <c r="F18" s="113">
        <f t="shared" si="1"/>
        <v>0.99146240705039934</v>
      </c>
      <c r="G18" s="119" t="s">
        <v>32</v>
      </c>
      <c r="H18" s="110" t="s">
        <v>33</v>
      </c>
      <c r="I18" s="111">
        <v>21</v>
      </c>
      <c r="J18" s="112">
        <f t="shared" si="2"/>
        <v>1.0832716040466901</v>
      </c>
      <c r="K18" s="113">
        <f t="shared" si="3"/>
        <v>0.78917700112739564</v>
      </c>
      <c r="L18" s="119" t="s">
        <v>32</v>
      </c>
      <c r="M18" s="110" t="s">
        <v>33</v>
      </c>
      <c r="N18" s="111">
        <v>15</v>
      </c>
      <c r="O18" s="112">
        <f t="shared" si="4"/>
        <v>0.81519391017541343</v>
      </c>
      <c r="P18" s="115">
        <f t="shared" si="5"/>
        <v>1.5463917525773196</v>
      </c>
    </row>
    <row r="19" spans="1:18" s="8" customFormat="1" ht="20.25" customHeight="1">
      <c r="A19" s="20">
        <v>8</v>
      </c>
      <c r="B19" s="119" t="s">
        <v>36</v>
      </c>
      <c r="C19" s="110" t="s">
        <v>62</v>
      </c>
      <c r="D19" s="111">
        <v>32</v>
      </c>
      <c r="E19" s="112">
        <f t="shared" si="0"/>
        <v>0.84686890072446985</v>
      </c>
      <c r="F19" s="113">
        <f t="shared" si="1"/>
        <v>0.88129991737813285</v>
      </c>
      <c r="G19" s="119" t="s">
        <v>36</v>
      </c>
      <c r="H19" s="110" t="s">
        <v>62</v>
      </c>
      <c r="I19" s="111">
        <v>16</v>
      </c>
      <c r="J19" s="112">
        <f t="shared" si="2"/>
        <v>0.82534979355938287</v>
      </c>
      <c r="K19" s="113">
        <f t="shared" si="3"/>
        <v>0.60127771514468242</v>
      </c>
      <c r="L19" s="120" t="s">
        <v>28</v>
      </c>
      <c r="M19" s="110" t="s">
        <v>29</v>
      </c>
      <c r="N19" s="111">
        <v>11</v>
      </c>
      <c r="O19" s="112">
        <f t="shared" si="4"/>
        <v>0.59780886746196982</v>
      </c>
      <c r="P19" s="115">
        <f t="shared" si="5"/>
        <v>1.134020618556701</v>
      </c>
    </row>
    <row r="20" spans="1:18" s="8" customFormat="1" ht="20.25" customHeight="1">
      <c r="A20" s="20">
        <v>9</v>
      </c>
      <c r="B20" s="119" t="s">
        <v>44</v>
      </c>
      <c r="C20" s="110" t="s">
        <v>45</v>
      </c>
      <c r="D20" s="111">
        <v>18</v>
      </c>
      <c r="E20" s="112">
        <f t="shared" si="0"/>
        <v>0.47636375665751429</v>
      </c>
      <c r="F20" s="113">
        <f t="shared" si="1"/>
        <v>0.49573120352519967</v>
      </c>
      <c r="G20" s="119" t="s">
        <v>37</v>
      </c>
      <c r="H20" s="110" t="s">
        <v>38</v>
      </c>
      <c r="I20" s="111">
        <v>13</v>
      </c>
      <c r="J20" s="112">
        <f t="shared" si="2"/>
        <v>0.6705967072669986</v>
      </c>
      <c r="K20" s="113">
        <f t="shared" si="3"/>
        <v>0.48853814355505448</v>
      </c>
      <c r="L20" s="119" t="s">
        <v>44</v>
      </c>
      <c r="M20" s="110" t="s">
        <v>45</v>
      </c>
      <c r="N20" s="111">
        <v>10</v>
      </c>
      <c r="O20" s="112">
        <f t="shared" si="4"/>
        <v>0.54346260678360891</v>
      </c>
      <c r="P20" s="115">
        <f t="shared" si="5"/>
        <v>1.0309278350515463</v>
      </c>
      <c r="Q20" s="141"/>
      <c r="R20" s="141"/>
    </row>
    <row r="21" spans="1:18" s="8" customFormat="1" ht="20.25" customHeight="1">
      <c r="A21" s="20">
        <v>10</v>
      </c>
      <c r="B21" s="119" t="s">
        <v>34</v>
      </c>
      <c r="C21" s="110" t="s">
        <v>35</v>
      </c>
      <c r="D21" s="111">
        <v>17</v>
      </c>
      <c r="E21" s="112">
        <f t="shared" si="0"/>
        <v>0.44989910350987466</v>
      </c>
      <c r="F21" s="113">
        <f t="shared" si="1"/>
        <v>0.46819058110713302</v>
      </c>
      <c r="G21" s="119" t="s">
        <v>34</v>
      </c>
      <c r="H21" s="110" t="s">
        <v>35</v>
      </c>
      <c r="I21" s="111">
        <v>11</v>
      </c>
      <c r="J21" s="112">
        <f t="shared" si="2"/>
        <v>0.56742798307207576</v>
      </c>
      <c r="K21" s="113">
        <f t="shared" si="3"/>
        <v>0.41337842916196915</v>
      </c>
      <c r="L21" s="119" t="s">
        <v>34</v>
      </c>
      <c r="M21" s="110" t="s">
        <v>35</v>
      </c>
      <c r="N21" s="111">
        <v>6</v>
      </c>
      <c r="O21" s="112">
        <f t="shared" si="4"/>
        <v>0.32607756407016536</v>
      </c>
      <c r="P21" s="115">
        <f t="shared" si="5"/>
        <v>0.61855670103092786</v>
      </c>
    </row>
    <row r="22" spans="1:18" s="8" customFormat="1" ht="20.25" customHeight="1">
      <c r="A22" s="20"/>
      <c r="B22" s="120"/>
      <c r="C22" s="110" t="s">
        <v>41</v>
      </c>
      <c r="D22" s="111">
        <f>D10-SUM(D12:D21)</f>
        <v>488</v>
      </c>
      <c r="E22" s="112">
        <f t="shared" si="0"/>
        <v>12.914750736048164</v>
      </c>
      <c r="F22" s="113">
        <f t="shared" si="1"/>
        <v>13.439823740016523</v>
      </c>
      <c r="G22" s="117"/>
      <c r="H22" s="110" t="s">
        <v>41</v>
      </c>
      <c r="I22" s="111">
        <f>I10-SUM(I12:I21)</f>
        <v>302</v>
      </c>
      <c r="J22" s="112">
        <f t="shared" si="2"/>
        <v>15.578477353433351</v>
      </c>
      <c r="K22" s="113">
        <f t="shared" si="3"/>
        <v>11.349116873355882</v>
      </c>
      <c r="L22" s="120"/>
      <c r="M22" s="110" t="s">
        <v>41</v>
      </c>
      <c r="N22" s="111">
        <f>N10-SUM(N12:N21)</f>
        <v>181</v>
      </c>
      <c r="O22" s="112">
        <f t="shared" si="4"/>
        <v>9.836673182783322</v>
      </c>
      <c r="P22" s="115">
        <f t="shared" si="5"/>
        <v>18.659793814432991</v>
      </c>
    </row>
    <row r="23" spans="1:18" s="8" customFormat="1" ht="5.0999999999999996" customHeight="1">
      <c r="A23" s="20"/>
      <c r="B23" s="120"/>
      <c r="C23" s="106"/>
      <c r="D23" s="111"/>
      <c r="E23" s="112"/>
      <c r="F23" s="113"/>
      <c r="G23" s="117"/>
      <c r="H23" s="118"/>
      <c r="I23" s="111"/>
      <c r="J23" s="112"/>
      <c r="K23" s="113"/>
      <c r="L23" s="117"/>
      <c r="M23" s="142"/>
      <c r="N23" s="111"/>
      <c r="O23" s="112"/>
      <c r="P23" s="27"/>
    </row>
    <row r="24" spans="1:18" s="8" customFormat="1" ht="5.0999999999999996" customHeight="1">
      <c r="A24" s="121"/>
      <c r="B24" s="122"/>
      <c r="C24" s="143"/>
      <c r="D24" s="124"/>
      <c r="E24" s="125"/>
      <c r="F24" s="126"/>
      <c r="G24" s="127"/>
      <c r="H24" s="144"/>
      <c r="I24" s="124"/>
      <c r="J24" s="125"/>
      <c r="K24" s="126"/>
      <c r="L24" s="127"/>
      <c r="M24" s="144"/>
      <c r="N24" s="124"/>
      <c r="O24" s="125"/>
      <c r="P24" s="129"/>
    </row>
    <row r="25" spans="1:18" s="8" customFormat="1" ht="20.25" customHeight="1">
      <c r="A25" s="20">
        <v>11</v>
      </c>
      <c r="B25" s="119" t="s">
        <v>37</v>
      </c>
      <c r="C25" s="110" t="s">
        <v>38</v>
      </c>
      <c r="D25" s="111">
        <v>16</v>
      </c>
      <c r="E25" s="112">
        <f>D25/(1988479+1790146)*100000</f>
        <v>0.42343445036223493</v>
      </c>
      <c r="F25" s="113">
        <f>D25/$D$10*100</f>
        <v>0.44064995868906642</v>
      </c>
      <c r="G25" s="119" t="s">
        <v>42</v>
      </c>
      <c r="H25" s="110" t="s">
        <v>43</v>
      </c>
      <c r="I25" s="111">
        <v>10</v>
      </c>
      <c r="J25" s="112">
        <f>I25/(1021682+916890)*100000</f>
        <v>0.51584362097461434</v>
      </c>
      <c r="K25" s="113">
        <f>I25/$I$10*100</f>
        <v>0.37579857196542654</v>
      </c>
      <c r="L25" s="119" t="s">
        <v>48</v>
      </c>
      <c r="M25" s="110" t="s">
        <v>49</v>
      </c>
      <c r="N25" s="111">
        <v>5</v>
      </c>
      <c r="O25" s="112">
        <f>N25/(966797+873256)*100000</f>
        <v>0.27173130339180446</v>
      </c>
      <c r="P25" s="115">
        <f>N25/$N$10*100</f>
        <v>0.51546391752577314</v>
      </c>
      <c r="Q25" s="141"/>
      <c r="R25" s="141"/>
    </row>
    <row r="26" spans="1:18" s="8" customFormat="1" ht="20.25" customHeight="1">
      <c r="A26" s="20">
        <v>12</v>
      </c>
      <c r="B26" s="119" t="s">
        <v>42</v>
      </c>
      <c r="C26" s="110" t="s">
        <v>43</v>
      </c>
      <c r="D26" s="111">
        <v>12</v>
      </c>
      <c r="E26" s="112">
        <f>D26/(1988479+1790146)*100000</f>
        <v>0.31757583777167619</v>
      </c>
      <c r="F26" s="113">
        <f>D26/$D$10*100</f>
        <v>0.33048746901679976</v>
      </c>
      <c r="G26" s="119" t="s">
        <v>44</v>
      </c>
      <c r="H26" s="110" t="s">
        <v>45</v>
      </c>
      <c r="I26" s="111">
        <v>8</v>
      </c>
      <c r="J26" s="112">
        <f>I26/(1021682+916890)*100000</f>
        <v>0.41267489677969144</v>
      </c>
      <c r="K26" s="113">
        <f>I26/$I$10*100</f>
        <v>0.30063885757234121</v>
      </c>
      <c r="L26" s="119" t="s">
        <v>63</v>
      </c>
      <c r="M26" s="110" t="s">
        <v>64</v>
      </c>
      <c r="N26" s="111">
        <v>3</v>
      </c>
      <c r="O26" s="112">
        <f>N26/(966797+873256)*100000</f>
        <v>0.16303878203508268</v>
      </c>
      <c r="P26" s="115">
        <f>N26/$N$10*100</f>
        <v>0.30927835051546393</v>
      </c>
    </row>
    <row r="27" spans="1:18" s="8" customFormat="1" ht="20.25" customHeight="1">
      <c r="A27" s="20">
        <v>13</v>
      </c>
      <c r="B27" s="119">
        <v>220</v>
      </c>
      <c r="C27" s="110" t="s">
        <v>47</v>
      </c>
      <c r="D27" s="111">
        <v>11</v>
      </c>
      <c r="E27" s="112">
        <f>D27/(1988479+1790146)*100000</f>
        <v>0.29111118462403651</v>
      </c>
      <c r="F27" s="113">
        <f>D27/$D$10*100</f>
        <v>0.30294684659873311</v>
      </c>
      <c r="G27" s="119">
        <v>220</v>
      </c>
      <c r="H27" s="110" t="s">
        <v>47</v>
      </c>
      <c r="I27" s="111">
        <v>8</v>
      </c>
      <c r="J27" s="112">
        <f>I27/(1021682+916890)*100000</f>
        <v>0.41267489677969144</v>
      </c>
      <c r="K27" s="113">
        <f>I27/$I$10*100</f>
        <v>0.30063885757234121</v>
      </c>
      <c r="L27" s="119">
        <v>220</v>
      </c>
      <c r="M27" s="110" t="s">
        <v>47</v>
      </c>
      <c r="N27" s="111">
        <v>3</v>
      </c>
      <c r="O27" s="112">
        <f>N27/(966797+873256)*100000</f>
        <v>0.16303878203508268</v>
      </c>
      <c r="P27" s="115">
        <f>N27/$N$10*100</f>
        <v>0.30927835051546393</v>
      </c>
      <c r="Q27" s="141"/>
      <c r="R27" s="141"/>
    </row>
    <row r="28" spans="1:18" s="8" customFormat="1" ht="20.25" customHeight="1">
      <c r="A28" s="20">
        <v>14</v>
      </c>
      <c r="B28" s="119" t="s">
        <v>63</v>
      </c>
      <c r="C28" s="110" t="s">
        <v>64</v>
      </c>
      <c r="D28" s="111">
        <v>10</v>
      </c>
      <c r="E28" s="112">
        <f>D28/(1988479+1790146)*100000</f>
        <v>0.26464653147639683</v>
      </c>
      <c r="F28" s="113">
        <f>D28/$D$10*100</f>
        <v>0.27540622418066646</v>
      </c>
      <c r="G28" s="119" t="s">
        <v>63</v>
      </c>
      <c r="H28" s="110" t="s">
        <v>64</v>
      </c>
      <c r="I28" s="111">
        <v>7</v>
      </c>
      <c r="J28" s="112">
        <f>I28/(1021682+916890)*100000</f>
        <v>0.36109053468223001</v>
      </c>
      <c r="K28" s="113">
        <f>I28/$I$10*100</f>
        <v>0.26305900037579855</v>
      </c>
      <c r="L28" s="119" t="s">
        <v>37</v>
      </c>
      <c r="M28" s="110" t="s">
        <v>38</v>
      </c>
      <c r="N28" s="111">
        <v>3</v>
      </c>
      <c r="O28" s="112">
        <f>N28/(966797+873256)*100000</f>
        <v>0.16303878203508268</v>
      </c>
      <c r="P28" s="115">
        <f>N28/$N$10*100</f>
        <v>0.30927835051546393</v>
      </c>
    </row>
    <row r="29" spans="1:18" s="68" customFormat="1" ht="20.25" customHeight="1">
      <c r="A29" s="130">
        <v>15</v>
      </c>
      <c r="B29" s="131" t="s">
        <v>48</v>
      </c>
      <c r="C29" s="132" t="s">
        <v>49</v>
      </c>
      <c r="D29" s="66">
        <v>9</v>
      </c>
      <c r="E29" s="133">
        <f>D29/(1988479+1790146)*100000</f>
        <v>0.23818187832875715</v>
      </c>
      <c r="F29" s="134">
        <f>D29/$D$10*100</f>
        <v>0.24786560176259984</v>
      </c>
      <c r="G29" s="131" t="s">
        <v>39</v>
      </c>
      <c r="H29" s="132" t="s">
        <v>40</v>
      </c>
      <c r="I29" s="66">
        <v>6</v>
      </c>
      <c r="J29" s="133">
        <f>I29/(1021682+916890)*100000</f>
        <v>0.30950617258476859</v>
      </c>
      <c r="K29" s="134">
        <f>I29/$I$10*100</f>
        <v>0.22547914317925591</v>
      </c>
      <c r="L29" s="131" t="s">
        <v>42</v>
      </c>
      <c r="M29" s="132" t="s">
        <v>43</v>
      </c>
      <c r="N29" s="66">
        <v>2</v>
      </c>
      <c r="O29" s="133">
        <f>N29/(966797+873256)*100000</f>
        <v>0.10869252135672179</v>
      </c>
      <c r="P29" s="133">
        <f>N29/$N$10*100</f>
        <v>0.2061855670103093</v>
      </c>
    </row>
    <row r="30" spans="1:18" s="68" customFormat="1" ht="2.25" customHeight="1">
      <c r="A30" s="135"/>
      <c r="B30" s="119"/>
      <c r="C30" s="136"/>
      <c r="D30" s="111"/>
      <c r="E30" s="112"/>
      <c r="F30" s="112"/>
      <c r="G30" s="117"/>
      <c r="H30" s="117"/>
      <c r="I30" s="111"/>
      <c r="J30" s="112"/>
      <c r="K30" s="112"/>
      <c r="L30" s="117"/>
      <c r="M30" s="117"/>
      <c r="N30" s="111"/>
      <c r="O30" s="112"/>
      <c r="P30" s="112"/>
    </row>
    <row r="31" spans="1:18" s="73" customFormat="1" ht="16.2">
      <c r="A31" s="19" t="s">
        <v>88</v>
      </c>
      <c r="B31" s="71"/>
      <c r="I31" s="19"/>
      <c r="J31" s="19"/>
      <c r="K31" s="19"/>
      <c r="L31" s="145"/>
      <c r="M31" s="145"/>
      <c r="N31" s="19"/>
      <c r="O31" s="19"/>
      <c r="P31" s="19"/>
    </row>
    <row r="32" spans="1:18" s="73" customFormat="1" ht="16.2">
      <c r="A32" s="19" t="s">
        <v>89</v>
      </c>
      <c r="B32" s="71"/>
      <c r="I32" s="19"/>
      <c r="J32" s="19"/>
      <c r="K32" s="19"/>
      <c r="N32" s="19"/>
      <c r="O32" s="19"/>
      <c r="P32" s="19"/>
    </row>
    <row r="33" spans="1:16" s="77" customFormat="1">
      <c r="A33" s="137" t="s">
        <v>18</v>
      </c>
      <c r="B33" s="76"/>
      <c r="I33" s="137"/>
      <c r="J33" s="137"/>
      <c r="K33" s="137"/>
      <c r="N33" s="137"/>
      <c r="O33" s="137"/>
      <c r="P33" s="137"/>
    </row>
    <row r="34" spans="1:16" s="141" customFormat="1"/>
    <row r="35" spans="1:16" s="141" customFormat="1"/>
    <row r="36" spans="1:16" s="141" customFormat="1"/>
    <row r="37" spans="1:16" s="141" customFormat="1"/>
    <row r="38" spans="1:16" s="141" customFormat="1"/>
    <row r="39" spans="1:16" s="141" customFormat="1"/>
    <row r="40" spans="1:16" s="141" customFormat="1"/>
    <row r="41" spans="1:16" s="141" customFormat="1"/>
    <row r="42" spans="1:16" s="141" customFormat="1"/>
    <row r="43" spans="1:16" s="141" customFormat="1"/>
    <row r="44" spans="1:16" s="141" customFormat="1"/>
    <row r="45" spans="1:16" s="141" customFormat="1"/>
    <row r="46" spans="1:16" s="141" customFormat="1"/>
    <row r="47" spans="1:16" s="141" customFormat="1"/>
    <row r="48" spans="1:16" s="141" customFormat="1"/>
    <row r="49" s="141" customFormat="1"/>
    <row r="50" s="141" customFormat="1"/>
    <row r="51" s="141" customFormat="1"/>
    <row r="52" s="141" customFormat="1"/>
    <row r="53" s="141" customFormat="1"/>
    <row r="54" s="141" customFormat="1"/>
    <row r="55" s="141" customFormat="1"/>
    <row r="56" s="141" customFormat="1"/>
    <row r="57" s="141" customFormat="1"/>
    <row r="58" s="141" customFormat="1"/>
    <row r="59" s="141" customFormat="1"/>
    <row r="60" s="141" customFormat="1"/>
    <row r="61" s="141" customFormat="1"/>
    <row r="62" s="141" customFormat="1"/>
    <row r="63" s="141" customFormat="1"/>
    <row r="64" s="141" customFormat="1"/>
    <row r="65" s="141" customFormat="1"/>
    <row r="66" s="141" customFormat="1"/>
    <row r="67" s="141" customFormat="1"/>
    <row r="68" s="141" customFormat="1"/>
    <row r="69" s="141" customFormat="1"/>
    <row r="70" s="141" customFormat="1"/>
    <row r="71" s="141" customFormat="1"/>
    <row r="72" s="141" customFormat="1"/>
    <row r="73" s="141" customFormat="1"/>
    <row r="74" s="141" customFormat="1"/>
    <row r="75" s="141" customFormat="1"/>
    <row r="76" s="141" customFormat="1"/>
    <row r="77" s="141" customFormat="1"/>
    <row r="78" s="141" customFormat="1"/>
    <row r="79" s="141" customFormat="1"/>
    <row r="80" s="141" customFormat="1"/>
    <row r="81" s="141" customFormat="1"/>
    <row r="82" s="141" customFormat="1"/>
    <row r="83" s="141" customFormat="1"/>
    <row r="84" s="141" customFormat="1"/>
    <row r="85" s="141" customFormat="1"/>
    <row r="86" s="141" customFormat="1"/>
    <row r="87" s="141" customFormat="1"/>
  </sheetData>
  <mergeCells count="1">
    <mergeCell ref="A1:P1"/>
  </mergeCells>
  <phoneticPr fontId="22" type="noConversion"/>
  <printOptions horizontalCentered="1"/>
  <pageMargins left="0" right="0" top="0.78740157480314965" bottom="0.74803149606299213" header="0.51181102362204722" footer="0.47244094488188981"/>
  <pageSetup paperSize="9" scale="95" orientation="landscape" horizontalDpi="4294967292"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showGridLines="0" zoomScale="80" workbookViewId="0">
      <selection sqref="A1:IV65536"/>
    </sheetView>
  </sheetViews>
  <sheetFormatPr defaultColWidth="9" defaultRowHeight="15.6"/>
  <cols>
    <col min="1" max="1" width="2.69921875" style="76" customWidth="1"/>
    <col min="2" max="2" width="7.59765625" style="8" customWidth="1"/>
    <col min="3" max="3" width="18.8984375" style="8" customWidth="1"/>
    <col min="4" max="4" width="5.8984375" style="76" customWidth="1"/>
    <col min="5" max="5" width="5.69921875" style="76" customWidth="1"/>
    <col min="6" max="6" width="6.5" style="76" customWidth="1"/>
    <col min="7" max="7" width="7.59765625" style="76" customWidth="1"/>
    <col min="8" max="8" width="18.8984375" style="76" customWidth="1"/>
    <col min="9" max="9" width="5.69921875" style="76" customWidth="1"/>
    <col min="10" max="10" width="6.59765625" style="76" customWidth="1"/>
    <col min="11" max="11" width="6.5" style="76" customWidth="1"/>
    <col min="12" max="12" width="7.59765625" style="76" customWidth="1"/>
    <col min="13" max="13" width="18.8984375" style="76" customWidth="1"/>
    <col min="14" max="14" width="3.8984375" style="76" customWidth="1"/>
    <col min="15" max="15" width="6.09765625" style="76" customWidth="1"/>
    <col min="16" max="16" width="6.5" style="76" customWidth="1"/>
    <col min="17" max="16384" width="9" style="76"/>
  </cols>
  <sheetData>
    <row r="1" spans="1:16" s="71" customFormat="1" ht="24.6">
      <c r="A1" s="474" t="s">
        <v>391</v>
      </c>
      <c r="B1" s="474"/>
      <c r="C1" s="474"/>
      <c r="D1" s="474"/>
      <c r="E1" s="474"/>
      <c r="F1" s="474"/>
      <c r="G1" s="474"/>
      <c r="H1" s="474"/>
      <c r="I1" s="474"/>
      <c r="J1" s="474"/>
      <c r="K1" s="474"/>
      <c r="L1" s="474"/>
      <c r="M1" s="474"/>
      <c r="N1" s="474"/>
      <c r="O1" s="474"/>
      <c r="P1" s="474"/>
    </row>
    <row r="2" spans="1:16" s="71" customFormat="1" ht="10.5" customHeight="1">
      <c r="E2" s="72"/>
    </row>
    <row r="3" spans="1:16" s="71" customFormat="1" ht="16.2">
      <c r="B3" s="73"/>
      <c r="C3" s="73" t="s">
        <v>18</v>
      </c>
      <c r="H3" s="74" t="s">
        <v>90</v>
      </c>
      <c r="P3" s="75" t="s">
        <v>18</v>
      </c>
    </row>
    <row r="4" spans="1:16" ht="10.5" customHeight="1">
      <c r="C4" s="77"/>
    </row>
    <row r="5" spans="1:16" s="71" customFormat="1" ht="16.2">
      <c r="A5" s="10" t="s">
        <v>0</v>
      </c>
      <c r="B5" s="78"/>
      <c r="C5" s="79" t="s">
        <v>1</v>
      </c>
      <c r="D5" s="78"/>
      <c r="E5" s="80"/>
      <c r="F5" s="81"/>
      <c r="G5" s="82"/>
      <c r="H5" s="79" t="s">
        <v>2</v>
      </c>
      <c r="I5" s="82"/>
      <c r="J5" s="83"/>
      <c r="K5" s="84"/>
      <c r="L5" s="85"/>
      <c r="M5" s="79" t="s">
        <v>3</v>
      </c>
      <c r="N5" s="82"/>
      <c r="O5" s="83"/>
      <c r="P5" s="86"/>
    </row>
    <row r="6" spans="1:16" s="71" customFormat="1" ht="16.2">
      <c r="A6" s="87"/>
      <c r="B6" s="88" t="s">
        <v>4</v>
      </c>
      <c r="C6" s="89"/>
      <c r="D6" s="10" t="s">
        <v>5</v>
      </c>
      <c r="E6" s="90" t="s">
        <v>6</v>
      </c>
      <c r="F6" s="10" t="s">
        <v>5</v>
      </c>
      <c r="G6" s="88" t="s">
        <v>4</v>
      </c>
      <c r="H6" s="89"/>
      <c r="I6" s="10" t="s">
        <v>5</v>
      </c>
      <c r="J6" s="10" t="s">
        <v>6</v>
      </c>
      <c r="K6" s="10" t="s">
        <v>5</v>
      </c>
      <c r="L6" s="88" t="s">
        <v>4</v>
      </c>
      <c r="M6" s="91"/>
      <c r="N6" s="10" t="s">
        <v>5</v>
      </c>
      <c r="O6" s="10" t="s">
        <v>6</v>
      </c>
      <c r="P6" s="18" t="s">
        <v>5</v>
      </c>
    </row>
    <row r="7" spans="1:16" s="71" customFormat="1" ht="16.2">
      <c r="A7" s="87"/>
      <c r="B7" s="92" t="s">
        <v>7</v>
      </c>
      <c r="C7" s="93" t="s">
        <v>8</v>
      </c>
      <c r="D7" s="94"/>
      <c r="E7" s="95" t="s">
        <v>9</v>
      </c>
      <c r="F7" s="94" t="s">
        <v>10</v>
      </c>
      <c r="G7" s="92" t="s">
        <v>7</v>
      </c>
      <c r="H7" s="93" t="s">
        <v>8</v>
      </c>
      <c r="I7" s="94"/>
      <c r="J7" s="94" t="s">
        <v>11</v>
      </c>
      <c r="K7" s="94" t="s">
        <v>10</v>
      </c>
      <c r="L7" s="92" t="s">
        <v>7</v>
      </c>
      <c r="M7" s="96" t="s">
        <v>8</v>
      </c>
      <c r="N7" s="94"/>
      <c r="O7" s="94" t="s">
        <v>12</v>
      </c>
      <c r="P7" s="97" t="s">
        <v>10</v>
      </c>
    </row>
    <row r="8" spans="1:16" s="71" customFormat="1" ht="16.2">
      <c r="A8" s="98" t="s">
        <v>13</v>
      </c>
      <c r="B8" s="99" t="s">
        <v>14</v>
      </c>
      <c r="C8" s="100"/>
      <c r="D8" s="98" t="s">
        <v>15</v>
      </c>
      <c r="E8" s="101" t="s">
        <v>16</v>
      </c>
      <c r="F8" s="98" t="s">
        <v>17</v>
      </c>
      <c r="G8" s="99" t="s">
        <v>14</v>
      </c>
      <c r="H8" s="100"/>
      <c r="I8" s="98" t="s">
        <v>15</v>
      </c>
      <c r="J8" s="98" t="s">
        <v>16</v>
      </c>
      <c r="K8" s="98" t="s">
        <v>17</v>
      </c>
      <c r="L8" s="99" t="s">
        <v>14</v>
      </c>
      <c r="M8" s="102"/>
      <c r="N8" s="98" t="s">
        <v>15</v>
      </c>
      <c r="O8" s="98" t="s">
        <v>16</v>
      </c>
      <c r="P8" s="103" t="s">
        <v>17</v>
      </c>
    </row>
    <row r="9" spans="1:16" ht="3.9" customHeight="1">
      <c r="A9" s="104"/>
      <c r="B9" s="105"/>
      <c r="C9" s="106"/>
      <c r="D9" s="107"/>
      <c r="E9" s="107"/>
      <c r="F9" s="104"/>
      <c r="G9" s="108"/>
      <c r="H9" s="109"/>
      <c r="I9" s="107"/>
      <c r="J9" s="107"/>
      <c r="K9" s="104"/>
      <c r="L9" s="108"/>
      <c r="M9" s="109"/>
      <c r="N9" s="107"/>
      <c r="O9" s="107"/>
      <c r="P9" s="27"/>
    </row>
    <row r="10" spans="1:16" s="1" customFormat="1" ht="20.25" customHeight="1">
      <c r="A10" s="20" t="s">
        <v>18</v>
      </c>
      <c r="B10" s="105" t="s">
        <v>18</v>
      </c>
      <c r="C10" s="110" t="s">
        <v>19</v>
      </c>
      <c r="D10" s="111">
        <v>3633</v>
      </c>
      <c r="E10" s="112">
        <f>D10/(1937406+1816196)*100000</f>
        <v>96.787032828733572</v>
      </c>
      <c r="F10" s="113">
        <f>D10/$D$10*100</f>
        <v>100</v>
      </c>
      <c r="G10" s="114"/>
      <c r="H10" s="110" t="s">
        <v>19</v>
      </c>
      <c r="I10" s="111">
        <v>2668</v>
      </c>
      <c r="J10" s="112">
        <f>I10/(994550+930928)*100000</f>
        <v>138.56299578598146</v>
      </c>
      <c r="K10" s="113">
        <f>I10/$I$10*100</f>
        <v>100</v>
      </c>
      <c r="L10" s="105" t="s">
        <v>18</v>
      </c>
      <c r="M10" s="110" t="s">
        <v>19</v>
      </c>
      <c r="N10" s="111">
        <v>965</v>
      </c>
      <c r="O10" s="112">
        <f>N10/(1828124)*100000</f>
        <v>52.786353660911409</v>
      </c>
      <c r="P10" s="115">
        <f>N10/$N$10*100</f>
        <v>100</v>
      </c>
    </row>
    <row r="11" spans="1:16" ht="6" customHeight="1">
      <c r="A11" s="20"/>
      <c r="B11" s="116"/>
      <c r="C11" s="110"/>
      <c r="D11" s="111"/>
      <c r="E11" s="112"/>
      <c r="F11" s="113"/>
      <c r="G11" s="117"/>
      <c r="H11" s="118"/>
      <c r="I11" s="111"/>
      <c r="J11" s="112"/>
      <c r="K11" s="113"/>
      <c r="L11" s="116"/>
      <c r="M11" s="110"/>
      <c r="N11" s="111"/>
      <c r="O11" s="112"/>
      <c r="P11" s="27"/>
    </row>
    <row r="12" spans="1:16" s="8" customFormat="1" ht="20.25" customHeight="1">
      <c r="A12" s="20">
        <v>1</v>
      </c>
      <c r="B12" s="119" t="s">
        <v>20</v>
      </c>
      <c r="C12" s="110" t="s">
        <v>87</v>
      </c>
      <c r="D12" s="111">
        <v>2413</v>
      </c>
      <c r="E12" s="112">
        <f t="shared" ref="E12:E22" si="0">D12/(1937406+1816196)*100000</f>
        <v>64.284918859271713</v>
      </c>
      <c r="F12" s="113">
        <f t="shared" ref="F12:F22" si="1">D12/$D$10*100</f>
        <v>66.418937517203418</v>
      </c>
      <c r="G12" s="119" t="s">
        <v>20</v>
      </c>
      <c r="H12" s="110" t="s">
        <v>87</v>
      </c>
      <c r="I12" s="111">
        <v>1902</v>
      </c>
      <c r="J12" s="112">
        <f t="shared" ref="J12:J22" si="2">I12/(994550+930928)*100000</f>
        <v>98.780666411145688</v>
      </c>
      <c r="K12" s="113">
        <f t="shared" ref="K12:K22" si="3">I12/$I$10*100</f>
        <v>71.289355322338835</v>
      </c>
      <c r="L12" s="119" t="s">
        <v>20</v>
      </c>
      <c r="M12" s="110" t="s">
        <v>87</v>
      </c>
      <c r="N12" s="111">
        <v>511</v>
      </c>
      <c r="O12" s="112">
        <f t="shared" ref="O12:O22" si="4">N12/1828124*100000</f>
        <v>27.952152042202826</v>
      </c>
      <c r="P12" s="115">
        <f t="shared" ref="P12:P22" si="5">N12/$N$10*100</f>
        <v>52.953367875647672</v>
      </c>
    </row>
    <row r="13" spans="1:16" s="8" customFormat="1" ht="20.25" customHeight="1">
      <c r="A13" s="20">
        <v>2</v>
      </c>
      <c r="B13" s="119" t="s">
        <v>22</v>
      </c>
      <c r="C13" s="110" t="s">
        <v>23</v>
      </c>
      <c r="D13" s="111">
        <v>258</v>
      </c>
      <c r="E13" s="112">
        <f t="shared" si="0"/>
        <v>6.8733978722304601</v>
      </c>
      <c r="F13" s="113">
        <f t="shared" si="1"/>
        <v>7.1015689512799334</v>
      </c>
      <c r="G13" s="119" t="s">
        <v>22</v>
      </c>
      <c r="H13" s="110" t="s">
        <v>23</v>
      </c>
      <c r="I13" s="111">
        <v>160</v>
      </c>
      <c r="J13" s="112">
        <f t="shared" si="2"/>
        <v>8.3096249346915414</v>
      </c>
      <c r="K13" s="113">
        <f t="shared" si="3"/>
        <v>5.9970014992503744</v>
      </c>
      <c r="L13" s="119" t="s">
        <v>22</v>
      </c>
      <c r="M13" s="110" t="s">
        <v>23</v>
      </c>
      <c r="N13" s="111">
        <v>98</v>
      </c>
      <c r="O13" s="112">
        <f t="shared" si="4"/>
        <v>5.3606866930251993</v>
      </c>
      <c r="P13" s="115">
        <f t="shared" si="5"/>
        <v>10.155440414507771</v>
      </c>
    </row>
    <row r="14" spans="1:16" s="8" customFormat="1" ht="20.25" customHeight="1">
      <c r="A14" s="20">
        <v>3</v>
      </c>
      <c r="B14" s="120" t="s">
        <v>24</v>
      </c>
      <c r="C14" s="110" t="s">
        <v>25</v>
      </c>
      <c r="D14" s="111">
        <v>165</v>
      </c>
      <c r="E14" s="112">
        <f t="shared" si="0"/>
        <v>4.3957777089845971</v>
      </c>
      <c r="F14" s="113">
        <f t="shared" si="1"/>
        <v>4.5417010734929812</v>
      </c>
      <c r="G14" s="120" t="s">
        <v>24</v>
      </c>
      <c r="H14" s="110" t="s">
        <v>25</v>
      </c>
      <c r="I14" s="111">
        <v>117</v>
      </c>
      <c r="J14" s="112">
        <f t="shared" si="2"/>
        <v>6.0764132334931897</v>
      </c>
      <c r="K14" s="113">
        <f t="shared" si="3"/>
        <v>4.3853073463268366</v>
      </c>
      <c r="L14" s="120" t="s">
        <v>24</v>
      </c>
      <c r="M14" s="110" t="s">
        <v>25</v>
      </c>
      <c r="N14" s="111">
        <v>48</v>
      </c>
      <c r="O14" s="112">
        <f t="shared" si="4"/>
        <v>2.6256424618898939</v>
      </c>
      <c r="P14" s="115">
        <f t="shared" si="5"/>
        <v>4.9740932642487046</v>
      </c>
    </row>
    <row r="15" spans="1:16" s="8" customFormat="1" ht="20.25" customHeight="1">
      <c r="A15" s="20">
        <v>4</v>
      </c>
      <c r="B15" s="119" t="s">
        <v>26</v>
      </c>
      <c r="C15" s="110" t="s">
        <v>27</v>
      </c>
      <c r="D15" s="111">
        <v>86</v>
      </c>
      <c r="E15" s="112">
        <f t="shared" si="0"/>
        <v>2.2911326240768202</v>
      </c>
      <c r="F15" s="113">
        <f t="shared" si="1"/>
        <v>2.3671896504266448</v>
      </c>
      <c r="G15" s="120" t="s">
        <v>28</v>
      </c>
      <c r="H15" s="110" t="s">
        <v>29</v>
      </c>
      <c r="I15" s="111">
        <v>56</v>
      </c>
      <c r="J15" s="112">
        <f t="shared" si="2"/>
        <v>2.9083687271420398</v>
      </c>
      <c r="K15" s="113">
        <f t="shared" si="3"/>
        <v>2.0989505247376314</v>
      </c>
      <c r="L15" s="119" t="s">
        <v>26</v>
      </c>
      <c r="M15" s="110" t="s">
        <v>27</v>
      </c>
      <c r="N15" s="111">
        <v>32</v>
      </c>
      <c r="O15" s="112">
        <f t="shared" si="4"/>
        <v>1.7504283079265959</v>
      </c>
      <c r="P15" s="115">
        <f t="shared" si="5"/>
        <v>3.3160621761658029</v>
      </c>
    </row>
    <row r="16" spans="1:16" s="8" customFormat="1" ht="20.25" customHeight="1">
      <c r="A16" s="20">
        <v>5</v>
      </c>
      <c r="B16" s="120" t="s">
        <v>28</v>
      </c>
      <c r="C16" s="110" t="s">
        <v>29</v>
      </c>
      <c r="D16" s="111">
        <v>76</v>
      </c>
      <c r="E16" s="112">
        <f t="shared" si="0"/>
        <v>2.0247218538353295</v>
      </c>
      <c r="F16" s="113">
        <f t="shared" si="1"/>
        <v>2.0919350399119185</v>
      </c>
      <c r="G16" s="119" t="s">
        <v>26</v>
      </c>
      <c r="H16" s="110" t="s">
        <v>27</v>
      </c>
      <c r="I16" s="111">
        <v>54</v>
      </c>
      <c r="J16" s="112">
        <f t="shared" si="2"/>
        <v>2.8044984154583954</v>
      </c>
      <c r="K16" s="113">
        <f t="shared" si="3"/>
        <v>2.0239880059970012</v>
      </c>
      <c r="L16" s="120" t="s">
        <v>28</v>
      </c>
      <c r="M16" s="110" t="s">
        <v>29</v>
      </c>
      <c r="N16" s="111">
        <v>20</v>
      </c>
      <c r="O16" s="112">
        <f t="shared" si="4"/>
        <v>1.0940176924541225</v>
      </c>
      <c r="P16" s="115">
        <f t="shared" si="5"/>
        <v>2.0725388601036272</v>
      </c>
    </row>
    <row r="17" spans="1:16" s="8" customFormat="1" ht="20.25" customHeight="1">
      <c r="A17" s="20">
        <v>6</v>
      </c>
      <c r="B17" s="119" t="s">
        <v>30</v>
      </c>
      <c r="C17" s="110" t="s">
        <v>31</v>
      </c>
      <c r="D17" s="111">
        <v>47</v>
      </c>
      <c r="E17" s="112">
        <f t="shared" si="0"/>
        <v>1.2521306201350064</v>
      </c>
      <c r="F17" s="113">
        <f t="shared" si="1"/>
        <v>1.2936966694192129</v>
      </c>
      <c r="G17" s="119" t="s">
        <v>30</v>
      </c>
      <c r="H17" s="110" t="s">
        <v>31</v>
      </c>
      <c r="I17" s="111">
        <v>28</v>
      </c>
      <c r="J17" s="112">
        <f t="shared" si="2"/>
        <v>1.4541843635710199</v>
      </c>
      <c r="K17" s="113">
        <f t="shared" si="3"/>
        <v>1.0494752623688157</v>
      </c>
      <c r="L17" s="119" t="s">
        <v>30</v>
      </c>
      <c r="M17" s="110" t="s">
        <v>31</v>
      </c>
      <c r="N17" s="111">
        <v>19</v>
      </c>
      <c r="O17" s="112">
        <f t="shared" si="4"/>
        <v>1.0393168078314163</v>
      </c>
      <c r="P17" s="115">
        <f t="shared" si="5"/>
        <v>1.9689119170984457</v>
      </c>
    </row>
    <row r="18" spans="1:16" s="8" customFormat="1" ht="20.25" customHeight="1">
      <c r="A18" s="20">
        <v>7</v>
      </c>
      <c r="B18" s="119" t="s">
        <v>32</v>
      </c>
      <c r="C18" s="110" t="s">
        <v>33</v>
      </c>
      <c r="D18" s="111">
        <v>33</v>
      </c>
      <c r="E18" s="112">
        <f t="shared" si="0"/>
        <v>0.87915554179691935</v>
      </c>
      <c r="F18" s="113">
        <f t="shared" si="1"/>
        <v>0.90834021469859627</v>
      </c>
      <c r="G18" s="119" t="s">
        <v>34</v>
      </c>
      <c r="H18" s="110" t="s">
        <v>35</v>
      </c>
      <c r="I18" s="111">
        <v>22</v>
      </c>
      <c r="J18" s="112">
        <f t="shared" si="2"/>
        <v>1.142573428520087</v>
      </c>
      <c r="K18" s="113">
        <f t="shared" si="3"/>
        <v>0.82458770614692656</v>
      </c>
      <c r="L18" s="119" t="s">
        <v>32</v>
      </c>
      <c r="M18" s="110" t="s">
        <v>33</v>
      </c>
      <c r="N18" s="111">
        <v>18</v>
      </c>
      <c r="O18" s="112">
        <f t="shared" si="4"/>
        <v>0.98461592320871005</v>
      </c>
      <c r="P18" s="115">
        <f t="shared" si="5"/>
        <v>1.865284974093264</v>
      </c>
    </row>
    <row r="19" spans="1:16" s="8" customFormat="1" ht="20.25" customHeight="1">
      <c r="A19" s="20">
        <v>8</v>
      </c>
      <c r="B19" s="119" t="s">
        <v>36</v>
      </c>
      <c r="C19" s="110" t="s">
        <v>62</v>
      </c>
      <c r="D19" s="111">
        <v>31</v>
      </c>
      <c r="E19" s="112">
        <f t="shared" si="0"/>
        <v>0.82587338774862118</v>
      </c>
      <c r="F19" s="113">
        <f t="shared" si="1"/>
        <v>0.85328929259565101</v>
      </c>
      <c r="G19" s="119" t="s">
        <v>36</v>
      </c>
      <c r="H19" s="110" t="s">
        <v>62</v>
      </c>
      <c r="I19" s="111">
        <v>17</v>
      </c>
      <c r="J19" s="112">
        <f t="shared" si="2"/>
        <v>0.88289764931097636</v>
      </c>
      <c r="K19" s="113">
        <f t="shared" si="3"/>
        <v>0.63718140929535227</v>
      </c>
      <c r="L19" s="119" t="s">
        <v>36</v>
      </c>
      <c r="M19" s="110" t="s">
        <v>62</v>
      </c>
      <c r="N19" s="111">
        <v>14</v>
      </c>
      <c r="O19" s="112">
        <f t="shared" si="4"/>
        <v>0.76581238471788571</v>
      </c>
      <c r="P19" s="115">
        <f t="shared" si="5"/>
        <v>1.4507772020725389</v>
      </c>
    </row>
    <row r="20" spans="1:16" s="8" customFormat="1" ht="20.25" customHeight="1">
      <c r="A20" s="20">
        <v>9</v>
      </c>
      <c r="B20" s="119" t="s">
        <v>34</v>
      </c>
      <c r="C20" s="110" t="s">
        <v>35</v>
      </c>
      <c r="D20" s="111">
        <v>30</v>
      </c>
      <c r="E20" s="112">
        <f t="shared" si="0"/>
        <v>0.79923231072447209</v>
      </c>
      <c r="F20" s="113">
        <f t="shared" si="1"/>
        <v>0.82576383154417832</v>
      </c>
      <c r="G20" s="119" t="s">
        <v>32</v>
      </c>
      <c r="H20" s="110" t="s">
        <v>33</v>
      </c>
      <c r="I20" s="111">
        <v>15</v>
      </c>
      <c r="J20" s="112">
        <f t="shared" si="2"/>
        <v>0.7790273376273319</v>
      </c>
      <c r="K20" s="113">
        <f t="shared" si="3"/>
        <v>0.56221889055472263</v>
      </c>
      <c r="L20" s="119" t="s">
        <v>34</v>
      </c>
      <c r="M20" s="110" t="s">
        <v>35</v>
      </c>
      <c r="N20" s="111">
        <v>8</v>
      </c>
      <c r="O20" s="112">
        <f t="shared" si="4"/>
        <v>0.43760707698164897</v>
      </c>
      <c r="P20" s="115">
        <f t="shared" si="5"/>
        <v>0.82901554404145072</v>
      </c>
    </row>
    <row r="21" spans="1:16" s="8" customFormat="1" ht="20.25" customHeight="1">
      <c r="A21" s="20">
        <v>10</v>
      </c>
      <c r="B21" s="119" t="s">
        <v>44</v>
      </c>
      <c r="C21" s="110" t="s">
        <v>45</v>
      </c>
      <c r="D21" s="111">
        <v>17</v>
      </c>
      <c r="E21" s="112">
        <f t="shared" si="0"/>
        <v>0.45289830941053422</v>
      </c>
      <c r="F21" s="113">
        <f t="shared" si="1"/>
        <v>0.46793283787503442</v>
      </c>
      <c r="G21" s="119" t="s">
        <v>44</v>
      </c>
      <c r="H21" s="110" t="s">
        <v>45</v>
      </c>
      <c r="I21" s="111">
        <v>11</v>
      </c>
      <c r="J21" s="112">
        <f t="shared" si="2"/>
        <v>0.57128671426004352</v>
      </c>
      <c r="K21" s="113">
        <f t="shared" si="3"/>
        <v>0.41229385307346328</v>
      </c>
      <c r="L21" s="119" t="s">
        <v>44</v>
      </c>
      <c r="M21" s="110" t="s">
        <v>45</v>
      </c>
      <c r="N21" s="111">
        <v>6</v>
      </c>
      <c r="O21" s="112">
        <f t="shared" si="4"/>
        <v>0.32820530773623674</v>
      </c>
      <c r="P21" s="115">
        <f t="shared" si="5"/>
        <v>0.62176165803108807</v>
      </c>
    </row>
    <row r="22" spans="1:16" s="8" customFormat="1" ht="20.25" customHeight="1">
      <c r="A22" s="20"/>
      <c r="B22" s="120"/>
      <c r="C22" s="110" t="s">
        <v>41</v>
      </c>
      <c r="D22" s="111">
        <f>D10-SUM(D12:D21)</f>
        <v>477</v>
      </c>
      <c r="E22" s="112">
        <f t="shared" si="0"/>
        <v>12.707793740519106</v>
      </c>
      <c r="F22" s="113">
        <f t="shared" si="1"/>
        <v>13.129644921552435</v>
      </c>
      <c r="G22" s="117"/>
      <c r="H22" s="110" t="s">
        <v>41</v>
      </c>
      <c r="I22" s="111">
        <f>I10-SUM(I12:I21)</f>
        <v>286</v>
      </c>
      <c r="J22" s="112">
        <f t="shared" si="2"/>
        <v>14.853454570761132</v>
      </c>
      <c r="K22" s="113">
        <f t="shared" si="3"/>
        <v>10.719640179910044</v>
      </c>
      <c r="L22" s="120"/>
      <c r="M22" s="110" t="s">
        <v>41</v>
      </c>
      <c r="N22" s="111">
        <f>N10-SUM(N12:N21)</f>
        <v>191</v>
      </c>
      <c r="O22" s="112">
        <f t="shared" si="4"/>
        <v>10.44786896293687</v>
      </c>
      <c r="P22" s="115">
        <f t="shared" si="5"/>
        <v>19.792746113989637</v>
      </c>
    </row>
    <row r="23" spans="1:16" s="8" customFormat="1" ht="5.0999999999999996" customHeight="1">
      <c r="A23" s="20"/>
      <c r="B23" s="120"/>
      <c r="C23" s="110"/>
      <c r="D23" s="111"/>
      <c r="E23" s="112"/>
      <c r="F23" s="113"/>
      <c r="G23" s="117"/>
      <c r="H23" s="118"/>
      <c r="I23" s="111"/>
      <c r="J23" s="112"/>
      <c r="K23" s="113"/>
      <c r="L23" s="117"/>
      <c r="M23" s="118"/>
      <c r="N23" s="111"/>
      <c r="O23" s="112"/>
      <c r="P23" s="27"/>
    </row>
    <row r="24" spans="1:16" s="8" customFormat="1" ht="5.0999999999999996" customHeight="1">
      <c r="A24" s="121"/>
      <c r="B24" s="122"/>
      <c r="C24" s="123"/>
      <c r="D24" s="124"/>
      <c r="E24" s="125"/>
      <c r="F24" s="126"/>
      <c r="G24" s="127"/>
      <c r="H24" s="128"/>
      <c r="I24" s="124"/>
      <c r="J24" s="125"/>
      <c r="K24" s="126"/>
      <c r="L24" s="127"/>
      <c r="M24" s="128"/>
      <c r="N24" s="124"/>
      <c r="O24" s="125"/>
      <c r="P24" s="129"/>
    </row>
    <row r="25" spans="1:16" s="8" customFormat="1" ht="20.25" customHeight="1">
      <c r="A25" s="20">
        <v>11</v>
      </c>
      <c r="B25" s="119" t="s">
        <v>39</v>
      </c>
      <c r="C25" s="110" t="s">
        <v>40</v>
      </c>
      <c r="D25" s="111">
        <v>12</v>
      </c>
      <c r="E25" s="112">
        <f>D25/(1937406+1816196)*100000</f>
        <v>0.31969292428978885</v>
      </c>
      <c r="F25" s="113">
        <f>D25/$D$10*100</f>
        <v>0.33030553261767132</v>
      </c>
      <c r="G25" s="119" t="s">
        <v>39</v>
      </c>
      <c r="H25" s="110" t="s">
        <v>40</v>
      </c>
      <c r="I25" s="111">
        <v>9</v>
      </c>
      <c r="J25" s="112">
        <f>I25/(994550+930928)*100000</f>
        <v>0.46741640257639916</v>
      </c>
      <c r="K25" s="113">
        <f>I25/$I$10*100</f>
        <v>0.33733133433283358</v>
      </c>
      <c r="L25" s="119" t="s">
        <v>63</v>
      </c>
      <c r="M25" s="110" t="s">
        <v>64</v>
      </c>
      <c r="N25" s="111">
        <v>5</v>
      </c>
      <c r="O25" s="112">
        <f>N25/1828124*100000</f>
        <v>0.27350442311353063</v>
      </c>
      <c r="P25" s="115">
        <f>N25/$N$10*100</f>
        <v>0.5181347150259068</v>
      </c>
    </row>
    <row r="26" spans="1:16" s="8" customFormat="1" ht="20.25" customHeight="1">
      <c r="A26" s="20">
        <v>12</v>
      </c>
      <c r="B26" s="119" t="s">
        <v>63</v>
      </c>
      <c r="C26" s="110" t="s">
        <v>64</v>
      </c>
      <c r="D26" s="111">
        <v>11</v>
      </c>
      <c r="E26" s="112">
        <f>D26/(1937406+1816196)*100000</f>
        <v>0.29305184726563976</v>
      </c>
      <c r="F26" s="113">
        <f>D26/$D$10*100</f>
        <v>0.30278007156619874</v>
      </c>
      <c r="G26" s="119" t="s">
        <v>42</v>
      </c>
      <c r="H26" s="110" t="s">
        <v>43</v>
      </c>
      <c r="I26" s="111">
        <v>7</v>
      </c>
      <c r="J26" s="112">
        <f>I26/(994550+930928)*100000</f>
        <v>0.36354609089275497</v>
      </c>
      <c r="K26" s="113">
        <f>I26/$I$10*100</f>
        <v>0.26236881559220393</v>
      </c>
      <c r="L26" s="119">
        <v>220</v>
      </c>
      <c r="M26" s="110" t="s">
        <v>47</v>
      </c>
      <c r="N26" s="111">
        <v>5</v>
      </c>
      <c r="O26" s="112">
        <f>N26/1828124*100000</f>
        <v>0.27350442311353063</v>
      </c>
      <c r="P26" s="115">
        <f>N26/$N$10*100</f>
        <v>0.5181347150259068</v>
      </c>
    </row>
    <row r="27" spans="1:16" s="8" customFormat="1" ht="20.25" customHeight="1">
      <c r="A27" s="20">
        <v>13</v>
      </c>
      <c r="B27" s="119" t="s">
        <v>42</v>
      </c>
      <c r="C27" s="110" t="s">
        <v>43</v>
      </c>
      <c r="D27" s="111">
        <v>10</v>
      </c>
      <c r="E27" s="112">
        <f>D27/(1937406+1816196)*100000</f>
        <v>0.26641077024149068</v>
      </c>
      <c r="F27" s="113">
        <f>D27/$D$10*100</f>
        <v>0.27525461051472616</v>
      </c>
      <c r="G27" s="119" t="s">
        <v>63</v>
      </c>
      <c r="H27" s="110" t="s">
        <v>64</v>
      </c>
      <c r="I27" s="111">
        <v>6</v>
      </c>
      <c r="J27" s="112">
        <f>I27/(994550+930928)*100000</f>
        <v>0.31161093505093279</v>
      </c>
      <c r="K27" s="113">
        <f>I27/$I$10*100</f>
        <v>0.22488755622188905</v>
      </c>
      <c r="L27" s="119" t="s">
        <v>37</v>
      </c>
      <c r="M27" s="110" t="s">
        <v>38</v>
      </c>
      <c r="N27" s="111">
        <v>4</v>
      </c>
      <c r="O27" s="112">
        <f>N27/1828124*100000</f>
        <v>0.21880353849082448</v>
      </c>
      <c r="P27" s="115">
        <f>N27/$N$10*100</f>
        <v>0.41450777202072536</v>
      </c>
    </row>
    <row r="28" spans="1:16" s="8" customFormat="1" ht="20.25" customHeight="1">
      <c r="A28" s="20">
        <v>14</v>
      </c>
      <c r="B28" s="119" t="s">
        <v>37</v>
      </c>
      <c r="C28" s="110" t="s">
        <v>38</v>
      </c>
      <c r="D28" s="111">
        <v>10</v>
      </c>
      <c r="E28" s="112">
        <f>D28/(1937406+1816196)*100000</f>
        <v>0.26641077024149068</v>
      </c>
      <c r="F28" s="113">
        <f>D28/$D$10*100</f>
        <v>0.27525461051472616</v>
      </c>
      <c r="G28" s="119" t="s">
        <v>37</v>
      </c>
      <c r="H28" s="110" t="s">
        <v>38</v>
      </c>
      <c r="I28" s="111">
        <v>6</v>
      </c>
      <c r="J28" s="112">
        <f>I28/(994550+930928)*100000</f>
        <v>0.31161093505093279</v>
      </c>
      <c r="K28" s="113">
        <f>I28/$I$10*100</f>
        <v>0.22488755622188905</v>
      </c>
      <c r="L28" s="119" t="s">
        <v>39</v>
      </c>
      <c r="M28" s="110" t="s">
        <v>40</v>
      </c>
      <c r="N28" s="111">
        <v>3</v>
      </c>
      <c r="O28" s="112">
        <f>N28/1828124*100000</f>
        <v>0.16410265386811837</v>
      </c>
      <c r="P28" s="115">
        <f>N28/$N$10*100</f>
        <v>0.31088082901554404</v>
      </c>
    </row>
    <row r="29" spans="1:16" s="68" customFormat="1" ht="20.25" customHeight="1">
      <c r="A29" s="130">
        <v>15</v>
      </c>
      <c r="B29" s="131">
        <v>220</v>
      </c>
      <c r="C29" s="132" t="s">
        <v>47</v>
      </c>
      <c r="D29" s="66">
        <v>7</v>
      </c>
      <c r="E29" s="133">
        <f>D29/(1937406+1816196)*100000</f>
        <v>0.18648753916904348</v>
      </c>
      <c r="F29" s="134">
        <f>D29/$D$10*100</f>
        <v>0.19267822736030829</v>
      </c>
      <c r="G29" s="131">
        <v>341</v>
      </c>
      <c r="H29" s="132" t="s">
        <v>53</v>
      </c>
      <c r="I29" s="66">
        <v>3</v>
      </c>
      <c r="J29" s="133">
        <f>I29/(994550+930928)*100000</f>
        <v>0.1558054675254664</v>
      </c>
      <c r="K29" s="134">
        <f>I29/$I$10*100</f>
        <v>0.11244377811094453</v>
      </c>
      <c r="L29" s="131" t="s">
        <v>42</v>
      </c>
      <c r="M29" s="132" t="s">
        <v>43</v>
      </c>
      <c r="N29" s="66">
        <v>3</v>
      </c>
      <c r="O29" s="133">
        <f>N29/1828124*100000</f>
        <v>0.16410265386811837</v>
      </c>
      <c r="P29" s="133">
        <f>N29/$N$10*100</f>
        <v>0.31088082901554404</v>
      </c>
    </row>
    <row r="30" spans="1:16" s="68" customFormat="1" ht="2.25" customHeight="1">
      <c r="A30" s="135"/>
      <c r="B30" s="119"/>
      <c r="C30" s="136"/>
      <c r="D30" s="111"/>
      <c r="E30" s="112"/>
      <c r="F30" s="112"/>
      <c r="G30" s="117"/>
      <c r="H30" s="117"/>
      <c r="I30" s="111"/>
      <c r="J30" s="112"/>
      <c r="K30" s="112"/>
      <c r="L30" s="117"/>
      <c r="M30" s="117"/>
      <c r="N30" s="111"/>
      <c r="O30" s="112"/>
      <c r="P30" s="112"/>
    </row>
    <row r="31" spans="1:16" s="73" customFormat="1" ht="16.2">
      <c r="A31" s="19" t="s">
        <v>92</v>
      </c>
      <c r="B31" s="71"/>
      <c r="I31" s="19"/>
      <c r="J31" s="19"/>
      <c r="K31" s="19"/>
      <c r="N31" s="19"/>
      <c r="O31" s="19"/>
      <c r="P31" s="19"/>
    </row>
    <row r="32" spans="1:16" s="73" customFormat="1" ht="16.2">
      <c r="A32" s="19" t="s">
        <v>91</v>
      </c>
      <c r="B32" s="71"/>
      <c r="I32" s="19"/>
      <c r="J32" s="19"/>
      <c r="K32" s="19"/>
      <c r="N32" s="19"/>
      <c r="O32" s="19"/>
      <c r="P32" s="19"/>
    </row>
    <row r="33" spans="1:16" s="77" customFormat="1">
      <c r="A33" s="137" t="s">
        <v>18</v>
      </c>
      <c r="B33" s="76"/>
      <c r="I33" s="137"/>
      <c r="J33" s="137"/>
      <c r="K33" s="137"/>
      <c r="N33" s="137"/>
      <c r="O33" s="137"/>
      <c r="P33" s="137"/>
    </row>
    <row r="34" spans="1:16">
      <c r="C34" s="8" t="s">
        <v>18</v>
      </c>
      <c r="I34" s="27"/>
      <c r="J34" s="27"/>
      <c r="K34" s="27"/>
      <c r="N34" s="27"/>
      <c r="O34" s="27"/>
      <c r="P34" s="27"/>
    </row>
    <row r="35" spans="1:16">
      <c r="C35" s="8" t="s">
        <v>18</v>
      </c>
      <c r="I35" s="27"/>
      <c r="J35" s="27"/>
      <c r="K35" s="27"/>
      <c r="N35" s="27"/>
      <c r="O35" s="27"/>
      <c r="P35" s="27"/>
    </row>
    <row r="36" spans="1:16">
      <c r="C36" s="8" t="s">
        <v>18</v>
      </c>
      <c r="I36" s="27"/>
      <c r="J36" s="27"/>
      <c r="K36" s="27"/>
      <c r="N36" s="27"/>
      <c r="O36" s="27"/>
      <c r="P36" s="27"/>
    </row>
    <row r="37" spans="1:16">
      <c r="I37" s="27"/>
      <c r="J37" s="27"/>
      <c r="K37" s="27"/>
      <c r="N37" s="27"/>
      <c r="O37" s="27"/>
      <c r="P37" s="27"/>
    </row>
    <row r="38" spans="1:16">
      <c r="I38" s="27"/>
      <c r="J38" s="27"/>
      <c r="K38" s="27"/>
      <c r="N38" s="27"/>
      <c r="O38" s="27"/>
      <c r="P38" s="27"/>
    </row>
    <row r="39" spans="1:16">
      <c r="I39" s="27"/>
      <c r="J39" s="27"/>
      <c r="K39" s="27"/>
      <c r="N39" s="27"/>
      <c r="O39" s="27"/>
      <c r="P39" s="27"/>
    </row>
    <row r="40" spans="1:16">
      <c r="I40" s="27"/>
      <c r="J40" s="27"/>
      <c r="K40" s="27"/>
      <c r="N40" s="27"/>
      <c r="O40" s="27"/>
      <c r="P40" s="27"/>
    </row>
    <row r="41" spans="1:16">
      <c r="I41" s="27"/>
      <c r="J41" s="27"/>
      <c r="K41" s="27"/>
      <c r="N41" s="27"/>
      <c r="O41" s="27"/>
      <c r="P41" s="27"/>
    </row>
    <row r="42" spans="1:16">
      <c r="I42" s="27"/>
      <c r="J42" s="27"/>
      <c r="K42" s="27"/>
      <c r="N42" s="27"/>
      <c r="O42" s="27"/>
      <c r="P42" s="27"/>
    </row>
    <row r="43" spans="1:16">
      <c r="I43" s="27"/>
      <c r="J43" s="27"/>
      <c r="K43" s="27"/>
      <c r="N43" s="27"/>
      <c r="O43" s="27"/>
      <c r="P43" s="27"/>
    </row>
    <row r="44" spans="1:16">
      <c r="I44" s="27"/>
      <c r="J44" s="27"/>
      <c r="K44" s="27"/>
      <c r="N44" s="27"/>
      <c r="O44" s="27"/>
      <c r="P44" s="27"/>
    </row>
  </sheetData>
  <mergeCells count="1">
    <mergeCell ref="A1:P1"/>
  </mergeCells>
  <phoneticPr fontId="22" type="noConversion"/>
  <printOptions horizontalCentered="1"/>
  <pageMargins left="0" right="0" top="0.78740157480314965" bottom="0.74803149606299213" header="0.51181102362204722" footer="0.47244094488188981"/>
  <pageSetup paperSize="9" scale="95" orientation="landscape"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workbookViewId="0">
      <selection sqref="A1:IV65536"/>
    </sheetView>
  </sheetViews>
  <sheetFormatPr defaultColWidth="9" defaultRowHeight="15.6"/>
  <cols>
    <col min="1" max="1" width="3" style="1" customWidth="1"/>
    <col min="2" max="2" width="13.09765625" style="7" customWidth="1"/>
    <col min="3" max="3" width="19.8984375" style="8" customWidth="1"/>
    <col min="4" max="6" width="7.8984375" style="1" customWidth="1"/>
    <col min="7" max="7" width="13.09765625" style="7" customWidth="1"/>
    <col min="8" max="8" width="19.8984375" style="1" customWidth="1"/>
    <col min="9" max="11" width="7.8984375" style="1" customWidth="1"/>
    <col min="12" max="12" width="13.09765625" style="7" customWidth="1"/>
    <col min="13" max="13" width="19.8984375" style="1" customWidth="1"/>
    <col min="14" max="16" width="7.8984375" style="1" customWidth="1"/>
    <col min="17" max="16384" width="9" style="1"/>
  </cols>
  <sheetData>
    <row r="1" spans="1:16" ht="24.6">
      <c r="A1" s="474" t="s">
        <v>391</v>
      </c>
      <c r="B1" s="474"/>
      <c r="C1" s="474"/>
      <c r="D1" s="474"/>
      <c r="E1" s="474"/>
      <c r="F1" s="474"/>
      <c r="G1" s="474"/>
      <c r="H1" s="474"/>
      <c r="I1" s="474"/>
      <c r="J1" s="474"/>
      <c r="K1" s="474"/>
      <c r="L1" s="474"/>
      <c r="M1" s="474"/>
      <c r="N1" s="474"/>
      <c r="O1" s="474"/>
      <c r="P1" s="474"/>
    </row>
    <row r="2" spans="1:16" ht="6" customHeight="1">
      <c r="A2" s="2"/>
      <c r="B2" s="3"/>
      <c r="C2" s="4"/>
      <c r="D2" s="4"/>
      <c r="E2" s="4"/>
      <c r="F2" s="4"/>
      <c r="G2" s="3"/>
      <c r="H2" s="4"/>
      <c r="I2" s="4"/>
      <c r="J2" s="4"/>
      <c r="K2" s="4"/>
      <c r="L2" s="3"/>
      <c r="M2" s="4"/>
      <c r="N2" s="4"/>
      <c r="O2" s="4"/>
      <c r="P2" s="4"/>
    </row>
    <row r="3" spans="1:16" ht="16.2">
      <c r="A3" s="467" t="s">
        <v>359</v>
      </c>
      <c r="B3" s="3"/>
      <c r="C3" s="6"/>
      <c r="D3" s="4"/>
      <c r="E3" s="4"/>
      <c r="F3" s="4"/>
      <c r="G3" s="3"/>
      <c r="H3" s="4"/>
      <c r="I3" s="4"/>
      <c r="J3" s="4"/>
      <c r="K3" s="4"/>
      <c r="L3" s="3"/>
      <c r="M3" s="4"/>
      <c r="N3" s="4"/>
      <c r="O3" s="4"/>
      <c r="P3" s="6"/>
    </row>
    <row r="4" spans="1:16">
      <c r="P4" s="9" t="s">
        <v>351</v>
      </c>
    </row>
    <row r="5" spans="1:16" s="19" customFormat="1" ht="13.8">
      <c r="A5" s="10" t="s">
        <v>0</v>
      </c>
      <c r="B5" s="11"/>
      <c r="C5" s="12" t="s">
        <v>1</v>
      </c>
      <c r="D5" s="11"/>
      <c r="E5" s="13"/>
      <c r="F5" s="14"/>
      <c r="G5" s="11"/>
      <c r="H5" s="12" t="s">
        <v>2</v>
      </c>
      <c r="I5" s="11"/>
      <c r="J5" s="15"/>
      <c r="K5" s="16"/>
      <c r="L5" s="17"/>
      <c r="M5" s="12" t="s">
        <v>3</v>
      </c>
      <c r="N5" s="11"/>
      <c r="O5" s="15"/>
      <c r="P5" s="18"/>
    </row>
    <row r="6" spans="1:16" s="27" customFormat="1" ht="14.25" customHeight="1">
      <c r="A6" s="20"/>
      <c r="B6" s="21" t="s">
        <v>124</v>
      </c>
      <c r="C6" s="22"/>
      <c r="D6" s="23" t="s">
        <v>360</v>
      </c>
      <c r="E6" s="24" t="s">
        <v>234</v>
      </c>
      <c r="F6" s="23" t="s">
        <v>361</v>
      </c>
      <c r="G6" s="21" t="s">
        <v>124</v>
      </c>
      <c r="H6" s="22"/>
      <c r="I6" s="23" t="s">
        <v>360</v>
      </c>
      <c r="J6" s="24" t="s">
        <v>234</v>
      </c>
      <c r="K6" s="23" t="s">
        <v>361</v>
      </c>
      <c r="L6" s="21" t="s">
        <v>124</v>
      </c>
      <c r="M6" s="22"/>
      <c r="N6" s="23" t="s">
        <v>360</v>
      </c>
      <c r="O6" s="25" t="s">
        <v>234</v>
      </c>
      <c r="P6" s="26" t="s">
        <v>361</v>
      </c>
    </row>
    <row r="7" spans="1:16" s="27" customFormat="1" ht="14.25" customHeight="1">
      <c r="A7" s="20"/>
      <c r="B7" s="28" t="s">
        <v>362</v>
      </c>
      <c r="C7" s="29" t="s">
        <v>363</v>
      </c>
      <c r="D7" s="30"/>
      <c r="E7" s="31" t="s">
        <v>364</v>
      </c>
      <c r="F7" s="30" t="s">
        <v>365</v>
      </c>
      <c r="G7" s="28" t="s">
        <v>362</v>
      </c>
      <c r="H7" s="29" t="s">
        <v>363</v>
      </c>
      <c r="I7" s="30"/>
      <c r="J7" s="31" t="s">
        <v>364</v>
      </c>
      <c r="K7" s="30" t="s">
        <v>365</v>
      </c>
      <c r="L7" s="28" t="s">
        <v>362</v>
      </c>
      <c r="M7" s="29" t="s">
        <v>363</v>
      </c>
      <c r="N7" s="30"/>
      <c r="O7" s="31" t="s">
        <v>364</v>
      </c>
      <c r="P7" s="32" t="s">
        <v>365</v>
      </c>
    </row>
    <row r="8" spans="1:16" s="27" customFormat="1" ht="14.25" customHeight="1">
      <c r="A8" s="33" t="s">
        <v>366</v>
      </c>
      <c r="B8" s="34" t="s">
        <v>367</v>
      </c>
      <c r="C8" s="35"/>
      <c r="D8" s="33" t="s">
        <v>368</v>
      </c>
      <c r="E8" s="36" t="s">
        <v>234</v>
      </c>
      <c r="F8" s="33" t="s">
        <v>17</v>
      </c>
      <c r="G8" s="34" t="s">
        <v>367</v>
      </c>
      <c r="H8" s="35"/>
      <c r="I8" s="33" t="s">
        <v>368</v>
      </c>
      <c r="J8" s="36" t="s">
        <v>234</v>
      </c>
      <c r="K8" s="33" t="s">
        <v>17</v>
      </c>
      <c r="L8" s="34" t="s">
        <v>367</v>
      </c>
      <c r="M8" s="35"/>
      <c r="N8" s="33" t="s">
        <v>368</v>
      </c>
      <c r="O8" s="36" t="s">
        <v>234</v>
      </c>
      <c r="P8" s="34" t="s">
        <v>17</v>
      </c>
    </row>
    <row r="9" spans="1:16" ht="28.95" customHeight="1">
      <c r="A9" s="37"/>
      <c r="B9" s="38" t="s">
        <v>247</v>
      </c>
      <c r="C9" s="468" t="s">
        <v>369</v>
      </c>
      <c r="D9" s="40">
        <v>1121</v>
      </c>
      <c r="E9" s="41">
        <v>41.383982257678973</v>
      </c>
      <c r="F9" s="42">
        <v>100</v>
      </c>
      <c r="G9" s="38" t="s">
        <v>247</v>
      </c>
      <c r="H9" s="468" t="s">
        <v>369</v>
      </c>
      <c r="I9" s="40">
        <v>781</v>
      </c>
      <c r="J9" s="41">
        <v>55.356229028778152</v>
      </c>
      <c r="K9" s="42">
        <v>100</v>
      </c>
      <c r="L9" s="38" t="s">
        <v>247</v>
      </c>
      <c r="M9" s="468" t="s">
        <v>369</v>
      </c>
      <c r="N9" s="40">
        <v>340</v>
      </c>
      <c r="O9" s="41">
        <v>26.195850192096479</v>
      </c>
      <c r="P9" s="43">
        <v>100</v>
      </c>
    </row>
    <row r="10" spans="1:16" s="8" customFormat="1" ht="28.95" customHeight="1">
      <c r="A10" s="37">
        <v>1</v>
      </c>
      <c r="B10" s="44" t="s">
        <v>249</v>
      </c>
      <c r="C10" s="468" t="s">
        <v>370</v>
      </c>
      <c r="D10" s="40">
        <v>529</v>
      </c>
      <c r="E10" s="41">
        <v>19.529104919100959</v>
      </c>
      <c r="F10" s="45">
        <v>47.190008920606601</v>
      </c>
      <c r="G10" s="44" t="s">
        <v>249</v>
      </c>
      <c r="H10" s="468" t="s">
        <v>370</v>
      </c>
      <c r="I10" s="40">
        <v>403</v>
      </c>
      <c r="J10" s="41">
        <v>28.564097693466831</v>
      </c>
      <c r="K10" s="45">
        <v>51.600512163892397</v>
      </c>
      <c r="L10" s="44" t="s">
        <v>249</v>
      </c>
      <c r="M10" s="468" t="s">
        <v>370</v>
      </c>
      <c r="N10" s="40">
        <v>126</v>
      </c>
      <c r="O10" s="41">
        <v>9.7078738947181069</v>
      </c>
      <c r="P10" s="46">
        <v>37.058823529411796</v>
      </c>
    </row>
    <row r="11" spans="1:16" s="8" customFormat="1" ht="28.95" customHeight="1">
      <c r="A11" s="37">
        <v>2</v>
      </c>
      <c r="B11" s="44" t="s">
        <v>251</v>
      </c>
      <c r="C11" s="468" t="s">
        <v>371</v>
      </c>
      <c r="D11" s="40">
        <v>239</v>
      </c>
      <c r="E11" s="41">
        <v>8.823168385000244</v>
      </c>
      <c r="F11" s="45">
        <v>21.320249776984799</v>
      </c>
      <c r="G11" s="44" t="s">
        <v>251</v>
      </c>
      <c r="H11" s="468" t="s">
        <v>371</v>
      </c>
      <c r="I11" s="40">
        <v>140</v>
      </c>
      <c r="J11" s="41">
        <v>9.9230116056708599</v>
      </c>
      <c r="K11" s="45">
        <v>17.925736235595402</v>
      </c>
      <c r="L11" s="44" t="s">
        <v>251</v>
      </c>
      <c r="M11" s="468" t="s">
        <v>371</v>
      </c>
      <c r="N11" s="40">
        <v>99</v>
      </c>
      <c r="O11" s="41">
        <v>7.6276152029927982</v>
      </c>
      <c r="P11" s="46">
        <v>29.117647058823501</v>
      </c>
    </row>
    <row r="12" spans="1:16" s="8" customFormat="1" ht="28.95" customHeight="1">
      <c r="A12" s="37">
        <v>3</v>
      </c>
      <c r="B12" s="44" t="s">
        <v>253</v>
      </c>
      <c r="C12" s="468" t="s">
        <v>372</v>
      </c>
      <c r="D12" s="40">
        <v>100</v>
      </c>
      <c r="E12" s="41">
        <v>3.6917022531381778</v>
      </c>
      <c r="F12" s="45">
        <v>8.9206066012489007</v>
      </c>
      <c r="G12" s="44" t="s">
        <v>253</v>
      </c>
      <c r="H12" s="468" t="s">
        <v>372</v>
      </c>
      <c r="I12" s="40">
        <v>62</v>
      </c>
      <c r="J12" s="41">
        <v>4.3944765682256666</v>
      </c>
      <c r="K12" s="45">
        <v>7.9385403329065003</v>
      </c>
      <c r="L12" s="44" t="s">
        <v>253</v>
      </c>
      <c r="M12" s="468" t="s">
        <v>372</v>
      </c>
      <c r="N12" s="40">
        <v>38</v>
      </c>
      <c r="O12" s="41">
        <v>2.9277714920578419</v>
      </c>
      <c r="P12" s="46">
        <v>11.176470588235301</v>
      </c>
    </row>
    <row r="13" spans="1:16" s="8" customFormat="1" ht="28.95" customHeight="1">
      <c r="A13" s="37">
        <v>4</v>
      </c>
      <c r="B13" s="44" t="s">
        <v>255</v>
      </c>
      <c r="C13" s="468" t="s">
        <v>373</v>
      </c>
      <c r="D13" s="40">
        <v>33</v>
      </c>
      <c r="E13" s="41">
        <v>1.2182617435355985</v>
      </c>
      <c r="F13" s="45">
        <v>2.9438001784121002</v>
      </c>
      <c r="G13" s="44" t="s">
        <v>255</v>
      </c>
      <c r="H13" s="468" t="s">
        <v>373</v>
      </c>
      <c r="I13" s="40">
        <v>21</v>
      </c>
      <c r="J13" s="41">
        <v>1.488451740850629</v>
      </c>
      <c r="K13" s="45">
        <v>2.6888604353393002</v>
      </c>
      <c r="L13" s="44" t="s">
        <v>255</v>
      </c>
      <c r="M13" s="468" t="s">
        <v>373</v>
      </c>
      <c r="N13" s="40">
        <v>12</v>
      </c>
      <c r="O13" s="41">
        <v>0.92455941854458157</v>
      </c>
      <c r="P13" s="46">
        <v>3.5294117647059</v>
      </c>
    </row>
    <row r="14" spans="1:16" s="8" customFormat="1" ht="28.95" customHeight="1">
      <c r="A14" s="37">
        <v>5</v>
      </c>
      <c r="B14" s="44" t="s">
        <v>257</v>
      </c>
      <c r="C14" s="468" t="s">
        <v>374</v>
      </c>
      <c r="D14" s="40">
        <v>16</v>
      </c>
      <c r="E14" s="41">
        <v>0.59067236050210836</v>
      </c>
      <c r="F14" s="45">
        <v>1.4272970561998</v>
      </c>
      <c r="G14" s="44" t="s">
        <v>259</v>
      </c>
      <c r="H14" s="468" t="s">
        <v>375</v>
      </c>
      <c r="I14" s="40">
        <v>13</v>
      </c>
      <c r="J14" s="41">
        <v>0.9214225062408653</v>
      </c>
      <c r="K14" s="45">
        <v>1.6645326504480999</v>
      </c>
      <c r="L14" s="44" t="s">
        <v>263</v>
      </c>
      <c r="M14" s="468" t="s">
        <v>376</v>
      </c>
      <c r="N14" s="40">
        <v>7</v>
      </c>
      <c r="O14" s="41">
        <v>0.5393263274843394</v>
      </c>
      <c r="P14" s="46">
        <v>2.0588235294118</v>
      </c>
    </row>
    <row r="15" spans="1:16" s="8" customFormat="1" ht="28.95" customHeight="1">
      <c r="A15" s="37">
        <v>6</v>
      </c>
      <c r="B15" s="44" t="s">
        <v>263</v>
      </c>
      <c r="C15" s="468" t="s">
        <v>376</v>
      </c>
      <c r="D15" s="40">
        <v>15</v>
      </c>
      <c r="E15" s="41">
        <v>0.55375533797072662</v>
      </c>
      <c r="F15" s="45">
        <v>1.3380909901872999</v>
      </c>
      <c r="G15" s="44" t="s">
        <v>257</v>
      </c>
      <c r="H15" s="468" t="s">
        <v>374</v>
      </c>
      <c r="I15" s="40">
        <v>11</v>
      </c>
      <c r="J15" s="41">
        <v>0.77966519758842467</v>
      </c>
      <c r="K15" s="45">
        <v>1.4084507042254</v>
      </c>
      <c r="L15" s="44" t="s">
        <v>257</v>
      </c>
      <c r="M15" s="468" t="s">
        <v>374</v>
      </c>
      <c r="N15" s="40">
        <v>5</v>
      </c>
      <c r="O15" s="41">
        <v>0.38523309106024239</v>
      </c>
      <c r="P15" s="46">
        <v>1.4705882352941</v>
      </c>
    </row>
    <row r="16" spans="1:16" s="8" customFormat="1" ht="28.95" customHeight="1">
      <c r="A16" s="37">
        <v>7</v>
      </c>
      <c r="B16" s="44" t="s">
        <v>259</v>
      </c>
      <c r="C16" s="468" t="s">
        <v>375</v>
      </c>
      <c r="D16" s="40">
        <v>15</v>
      </c>
      <c r="E16" s="41">
        <v>0.55375533797072662</v>
      </c>
      <c r="F16" s="45">
        <v>1.3380909901872999</v>
      </c>
      <c r="G16" s="44" t="s">
        <v>265</v>
      </c>
      <c r="H16" s="468" t="s">
        <v>377</v>
      </c>
      <c r="I16" s="40">
        <v>10</v>
      </c>
      <c r="J16" s="41">
        <v>0.70878654326220414</v>
      </c>
      <c r="K16" s="45">
        <v>1.2804097311139999</v>
      </c>
      <c r="L16" s="44" t="s">
        <v>265</v>
      </c>
      <c r="M16" s="468" t="s">
        <v>377</v>
      </c>
      <c r="N16" s="40">
        <v>4</v>
      </c>
      <c r="O16" s="41">
        <v>0.30818647284819389</v>
      </c>
      <c r="P16" s="46">
        <v>1.1764705882352999</v>
      </c>
    </row>
    <row r="17" spans="1:16" s="8" customFormat="1" ht="28.95" customHeight="1">
      <c r="A17" s="37">
        <v>8</v>
      </c>
      <c r="B17" s="44" t="s">
        <v>265</v>
      </c>
      <c r="C17" s="468" t="s">
        <v>377</v>
      </c>
      <c r="D17" s="40">
        <v>14</v>
      </c>
      <c r="E17" s="41">
        <v>0.51683831543934489</v>
      </c>
      <c r="F17" s="45">
        <v>1.2488849241747999</v>
      </c>
      <c r="G17" s="44" t="s">
        <v>263</v>
      </c>
      <c r="H17" s="468" t="s">
        <v>376</v>
      </c>
      <c r="I17" s="40">
        <v>8</v>
      </c>
      <c r="J17" s="41">
        <v>0.5670292346097634</v>
      </c>
      <c r="K17" s="47">
        <v>1.0243277848912</v>
      </c>
      <c r="L17" s="48" t="s">
        <v>261</v>
      </c>
      <c r="M17" s="468" t="s">
        <v>378</v>
      </c>
      <c r="N17" s="40">
        <v>4</v>
      </c>
      <c r="O17" s="41">
        <v>0.30818647284819389</v>
      </c>
      <c r="P17" s="46">
        <v>1.1764705882352999</v>
      </c>
    </row>
    <row r="18" spans="1:16" s="8" customFormat="1" ht="28.95" customHeight="1">
      <c r="A18" s="37">
        <v>9</v>
      </c>
      <c r="B18" s="44" t="s">
        <v>261</v>
      </c>
      <c r="C18" s="468" t="s">
        <v>378</v>
      </c>
      <c r="D18" s="40">
        <v>9</v>
      </c>
      <c r="E18" s="41">
        <v>0.33225320278243603</v>
      </c>
      <c r="F18" s="45">
        <v>0.80285459411240001</v>
      </c>
      <c r="G18" s="44" t="s">
        <v>261</v>
      </c>
      <c r="H18" s="468" t="s">
        <v>378</v>
      </c>
      <c r="I18" s="40">
        <v>5</v>
      </c>
      <c r="J18" s="41">
        <v>0.35439327163110207</v>
      </c>
      <c r="K18" s="45">
        <v>0.64020486555699996</v>
      </c>
      <c r="L18" s="49" t="s">
        <v>274</v>
      </c>
      <c r="M18" s="469" t="s">
        <v>379</v>
      </c>
      <c r="N18" s="40">
        <v>3</v>
      </c>
      <c r="O18" s="41">
        <v>0.23113985463614539</v>
      </c>
      <c r="P18" s="46">
        <v>0.88235294117649998</v>
      </c>
    </row>
    <row r="19" spans="1:16" s="8" customFormat="1" ht="28.95" customHeight="1">
      <c r="A19" s="37">
        <v>10</v>
      </c>
      <c r="B19" s="44" t="s">
        <v>269</v>
      </c>
      <c r="C19" s="468" t="s">
        <v>380</v>
      </c>
      <c r="D19" s="40">
        <v>6</v>
      </c>
      <c r="E19" s="41">
        <v>0.22150213518829071</v>
      </c>
      <c r="F19" s="45">
        <v>0.53523639607490003</v>
      </c>
      <c r="G19" s="44" t="s">
        <v>269</v>
      </c>
      <c r="H19" s="468" t="s">
        <v>380</v>
      </c>
      <c r="I19" s="40">
        <v>4</v>
      </c>
      <c r="J19" s="41">
        <v>0.2835146173048817</v>
      </c>
      <c r="K19" s="45">
        <v>0.51216389244560001</v>
      </c>
      <c r="L19" s="44" t="s">
        <v>276</v>
      </c>
      <c r="M19" s="468" t="s">
        <v>381</v>
      </c>
      <c r="N19" s="40">
        <v>2</v>
      </c>
      <c r="O19" s="41">
        <v>0.15409323642409689</v>
      </c>
      <c r="P19" s="46">
        <v>0.5882352941176</v>
      </c>
    </row>
    <row r="20" spans="1:16" s="8" customFormat="1" ht="28.95" customHeight="1">
      <c r="A20" s="37"/>
      <c r="B20" s="50"/>
      <c r="C20" s="469" t="s">
        <v>382</v>
      </c>
      <c r="D20" s="52">
        <v>145</v>
      </c>
      <c r="E20" s="41">
        <v>5.3529682670503576</v>
      </c>
      <c r="F20" s="53">
        <v>12.934879571810884</v>
      </c>
      <c r="G20" s="50"/>
      <c r="H20" s="469" t="s">
        <v>382</v>
      </c>
      <c r="I20" s="52">
        <v>104</v>
      </c>
      <c r="J20" s="54">
        <v>7.3713800499269242</v>
      </c>
      <c r="K20" s="53">
        <v>13.316261203585148</v>
      </c>
      <c r="L20" s="50"/>
      <c r="M20" s="469" t="s">
        <v>382</v>
      </c>
      <c r="N20" s="52">
        <v>40</v>
      </c>
      <c r="O20" s="54">
        <v>3.0818647284819387</v>
      </c>
      <c r="P20" s="47">
        <v>11.764705882352942</v>
      </c>
    </row>
    <row r="21" spans="1:16" s="8" customFormat="1" ht="28.95" customHeight="1">
      <c r="A21" s="55">
        <v>11</v>
      </c>
      <c r="B21" s="56" t="s">
        <v>203</v>
      </c>
      <c r="C21" s="470" t="s">
        <v>383</v>
      </c>
      <c r="D21" s="58">
        <v>5</v>
      </c>
      <c r="E21" s="59">
        <v>0.18458511265690891</v>
      </c>
      <c r="F21" s="45">
        <v>0.4460303300624</v>
      </c>
      <c r="G21" s="56" t="s">
        <v>278</v>
      </c>
      <c r="H21" s="470" t="s">
        <v>384</v>
      </c>
      <c r="I21" s="58">
        <v>3</v>
      </c>
      <c r="J21" s="41">
        <v>0.2126359629786613</v>
      </c>
      <c r="K21" s="45">
        <v>0.38412291933420001</v>
      </c>
      <c r="L21" s="56" t="s">
        <v>203</v>
      </c>
      <c r="M21" s="470" t="s">
        <v>383</v>
      </c>
      <c r="N21" s="58">
        <v>2</v>
      </c>
      <c r="O21" s="41">
        <v>0.15409323642409689</v>
      </c>
      <c r="P21" s="60">
        <v>0.5882352941176</v>
      </c>
    </row>
    <row r="22" spans="1:16" s="8" customFormat="1" ht="28.95" customHeight="1">
      <c r="A22" s="37">
        <v>12</v>
      </c>
      <c r="B22" s="44" t="s">
        <v>274</v>
      </c>
      <c r="C22" s="468" t="s">
        <v>379</v>
      </c>
      <c r="D22" s="40">
        <v>4</v>
      </c>
      <c r="E22" s="41">
        <v>0.14766809012552709</v>
      </c>
      <c r="F22" s="47">
        <v>0.35682426405000001</v>
      </c>
      <c r="G22" s="48" t="s">
        <v>203</v>
      </c>
      <c r="H22" s="468" t="s">
        <v>383</v>
      </c>
      <c r="I22" s="40">
        <v>3</v>
      </c>
      <c r="J22" s="41">
        <v>0.2126359629786613</v>
      </c>
      <c r="K22" s="45">
        <v>0.38412291933420001</v>
      </c>
      <c r="L22" s="44" t="s">
        <v>269</v>
      </c>
      <c r="M22" s="468" t="s">
        <v>380</v>
      </c>
      <c r="N22" s="40">
        <v>2</v>
      </c>
      <c r="O22" s="41">
        <v>0.15409323642409689</v>
      </c>
      <c r="P22" s="47">
        <v>0.5882352941176</v>
      </c>
    </row>
    <row r="23" spans="1:16" s="8" customFormat="1" ht="28.95" customHeight="1">
      <c r="A23" s="37">
        <v>13</v>
      </c>
      <c r="B23" s="44" t="s">
        <v>278</v>
      </c>
      <c r="C23" s="468" t="s">
        <v>384</v>
      </c>
      <c r="D23" s="40">
        <v>4</v>
      </c>
      <c r="E23" s="41">
        <v>0.14766809012552709</v>
      </c>
      <c r="F23" s="45">
        <v>0.35682426405000001</v>
      </c>
      <c r="G23" s="48" t="s">
        <v>322</v>
      </c>
      <c r="H23" s="468" t="s">
        <v>385</v>
      </c>
      <c r="I23" s="40">
        <v>2</v>
      </c>
      <c r="J23" s="41">
        <v>0.14175730865244079</v>
      </c>
      <c r="K23" s="45">
        <v>0.25608194622280001</v>
      </c>
      <c r="L23" s="61" t="s">
        <v>259</v>
      </c>
      <c r="M23" s="468" t="s">
        <v>375</v>
      </c>
      <c r="N23" s="40">
        <v>2</v>
      </c>
      <c r="O23" s="41">
        <v>0.15409323642409689</v>
      </c>
      <c r="P23" s="47">
        <v>0.5882352941176</v>
      </c>
    </row>
    <row r="24" spans="1:16" s="8" customFormat="1" ht="28.95" customHeight="1">
      <c r="A24" s="37">
        <v>14</v>
      </c>
      <c r="B24" s="61" t="s">
        <v>276</v>
      </c>
      <c r="C24" s="468" t="s">
        <v>381</v>
      </c>
      <c r="D24" s="40">
        <v>3</v>
      </c>
      <c r="E24" s="41">
        <v>0.1107510675941453</v>
      </c>
      <c r="F24" s="45">
        <v>0.26761819803749998</v>
      </c>
      <c r="G24" s="61" t="s">
        <v>276</v>
      </c>
      <c r="H24" s="468" t="s">
        <v>381</v>
      </c>
      <c r="I24" s="40">
        <v>1</v>
      </c>
      <c r="J24" s="41">
        <v>7.0878654326220397E-2</v>
      </c>
      <c r="K24" s="47">
        <v>0.1280409731114</v>
      </c>
      <c r="L24" s="48" t="s">
        <v>386</v>
      </c>
      <c r="M24" s="468" t="s">
        <v>387</v>
      </c>
      <c r="N24" s="40">
        <v>1</v>
      </c>
      <c r="O24" s="41">
        <v>7.7046618212048501E-2</v>
      </c>
      <c r="P24" s="47">
        <v>0.2941176470588</v>
      </c>
    </row>
    <row r="25" spans="1:16" s="68" customFormat="1" ht="28.95" customHeight="1">
      <c r="A25" s="62">
        <v>15</v>
      </c>
      <c r="B25" s="63" t="s">
        <v>332</v>
      </c>
      <c r="C25" s="471" t="s">
        <v>388</v>
      </c>
      <c r="D25" s="65">
        <v>2</v>
      </c>
      <c r="E25" s="54">
        <v>7.3834045062763587E-2</v>
      </c>
      <c r="F25" s="53">
        <v>0.178412132025</v>
      </c>
      <c r="G25" s="63" t="s">
        <v>267</v>
      </c>
      <c r="H25" s="471" t="s">
        <v>389</v>
      </c>
      <c r="I25" s="66">
        <v>1</v>
      </c>
      <c r="J25" s="54">
        <v>7.0878654326220397E-2</v>
      </c>
      <c r="K25" s="53">
        <v>0.1280409731114</v>
      </c>
      <c r="L25" s="63" t="s">
        <v>332</v>
      </c>
      <c r="M25" s="471" t="s">
        <v>388</v>
      </c>
      <c r="N25" s="66">
        <v>1</v>
      </c>
      <c r="O25" s="54">
        <v>7.7046618212048501E-2</v>
      </c>
      <c r="P25" s="67">
        <v>0.2941176470588</v>
      </c>
    </row>
    <row r="26" spans="1:16" s="69" customFormat="1" ht="14.25" customHeight="1">
      <c r="A26" s="19" t="s">
        <v>390</v>
      </c>
      <c r="B26" s="19"/>
      <c r="G26" s="70"/>
      <c r="L26" s="70"/>
    </row>
  </sheetData>
  <mergeCells count="1">
    <mergeCell ref="A1:P1"/>
  </mergeCells>
  <phoneticPr fontId="2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showGridLines="0" workbookViewId="0">
      <selection sqref="A1:IV65536"/>
    </sheetView>
  </sheetViews>
  <sheetFormatPr defaultColWidth="9" defaultRowHeight="16.2"/>
  <cols>
    <col min="1" max="1" width="3" style="456" customWidth="1"/>
    <col min="2" max="2" width="13.09765625" style="7" customWidth="1"/>
    <col min="3" max="3" width="19.8984375" style="73" customWidth="1"/>
    <col min="4" max="6" width="7.8984375" style="456" customWidth="1"/>
    <col min="7" max="7" width="13.09765625" style="457" customWidth="1"/>
    <col min="8" max="8" width="19.8984375" style="71" customWidth="1"/>
    <col min="9" max="11" width="7.8984375" style="456" customWidth="1"/>
    <col min="12" max="12" width="13.09765625" style="457" customWidth="1"/>
    <col min="13" max="13" width="19.8984375" style="71" customWidth="1"/>
    <col min="14" max="16" width="7.8984375" style="456" customWidth="1"/>
    <col min="17" max="16384" width="9" style="456"/>
  </cols>
  <sheetData>
    <row r="1" spans="1:16" s="1" customFormat="1" ht="24.6">
      <c r="A1" s="474" t="s">
        <v>391</v>
      </c>
      <c r="B1" s="474"/>
      <c r="C1" s="474"/>
      <c r="D1" s="474"/>
      <c r="E1" s="474"/>
      <c r="F1" s="474"/>
      <c r="G1" s="474"/>
      <c r="H1" s="474"/>
      <c r="I1" s="474"/>
      <c r="J1" s="474"/>
      <c r="K1" s="474"/>
      <c r="L1" s="474"/>
      <c r="M1" s="474"/>
      <c r="N1" s="474"/>
      <c r="O1" s="474"/>
      <c r="P1" s="474"/>
    </row>
    <row r="2" spans="1:16" s="1" customFormat="1" ht="6" customHeight="1">
      <c r="A2" s="2"/>
      <c r="B2" s="3"/>
      <c r="C2" s="4"/>
      <c r="D2" s="4"/>
      <c r="E2" s="4"/>
      <c r="F2" s="4"/>
      <c r="G2" s="3"/>
      <c r="H2" s="4"/>
      <c r="I2" s="4"/>
      <c r="J2" s="4"/>
      <c r="K2" s="4"/>
      <c r="L2" s="3"/>
      <c r="M2" s="4"/>
      <c r="N2" s="4"/>
      <c r="O2" s="4"/>
      <c r="P2" s="4"/>
    </row>
    <row r="3" spans="1:16" s="1" customFormat="1">
      <c r="A3" s="467" t="s">
        <v>350</v>
      </c>
      <c r="B3" s="3"/>
      <c r="C3" s="6"/>
      <c r="D3" s="4"/>
      <c r="E3" s="4"/>
      <c r="F3" s="4"/>
      <c r="G3" s="3"/>
      <c r="H3" s="4"/>
      <c r="I3" s="4"/>
      <c r="J3" s="4"/>
      <c r="K3" s="4"/>
      <c r="L3" s="3"/>
      <c r="M3" s="4"/>
      <c r="N3" s="4"/>
      <c r="O3" s="4"/>
      <c r="P3" s="6"/>
    </row>
    <row r="4" spans="1:16" s="1" customFormat="1" ht="15.6">
      <c r="B4" s="7"/>
      <c r="C4" s="8"/>
      <c r="G4" s="7"/>
      <c r="L4" s="7"/>
      <c r="P4" s="9" t="s">
        <v>351</v>
      </c>
    </row>
    <row r="5" spans="1:16" s="19" customFormat="1" ht="14.25" customHeight="1">
      <c r="A5" s="10" t="s">
        <v>0</v>
      </c>
      <c r="B5" s="11"/>
      <c r="C5" s="12" t="s">
        <v>1</v>
      </c>
      <c r="D5" s="11"/>
      <c r="E5" s="13"/>
      <c r="F5" s="14"/>
      <c r="G5" s="11"/>
      <c r="H5" s="12" t="s">
        <v>2</v>
      </c>
      <c r="I5" s="11"/>
      <c r="J5" s="15"/>
      <c r="K5" s="16"/>
      <c r="L5" s="17"/>
      <c r="M5" s="12" t="s">
        <v>3</v>
      </c>
      <c r="N5" s="11"/>
      <c r="O5" s="15"/>
      <c r="P5" s="18"/>
    </row>
    <row r="6" spans="1:16" s="19" customFormat="1" ht="14.25" customHeight="1">
      <c r="A6" s="87"/>
      <c r="B6" s="21" t="s">
        <v>124</v>
      </c>
      <c r="C6" s="91"/>
      <c r="D6" s="10" t="s">
        <v>5</v>
      </c>
      <c r="E6" s="90" t="s">
        <v>234</v>
      </c>
      <c r="F6" s="10" t="s">
        <v>352</v>
      </c>
      <c r="G6" s="21" t="s">
        <v>124</v>
      </c>
      <c r="H6" s="91"/>
      <c r="I6" s="10" t="s">
        <v>5</v>
      </c>
      <c r="J6" s="90" t="s">
        <v>353</v>
      </c>
      <c r="K6" s="10" t="s">
        <v>352</v>
      </c>
      <c r="L6" s="21" t="s">
        <v>124</v>
      </c>
      <c r="M6" s="91"/>
      <c r="N6" s="10" t="s">
        <v>5</v>
      </c>
      <c r="O6" s="459" t="s">
        <v>353</v>
      </c>
      <c r="P6" s="460" t="s">
        <v>352</v>
      </c>
    </row>
    <row r="7" spans="1:16" s="19" customFormat="1" ht="14.25" customHeight="1">
      <c r="A7" s="87"/>
      <c r="B7" s="461" t="s">
        <v>354</v>
      </c>
      <c r="C7" s="96" t="s">
        <v>355</v>
      </c>
      <c r="D7" s="94"/>
      <c r="E7" s="95" t="s">
        <v>16</v>
      </c>
      <c r="F7" s="94" t="s">
        <v>356</v>
      </c>
      <c r="G7" s="461" t="s">
        <v>236</v>
      </c>
      <c r="H7" s="96" t="s">
        <v>355</v>
      </c>
      <c r="I7" s="94"/>
      <c r="J7" s="95" t="s">
        <v>16</v>
      </c>
      <c r="K7" s="94" t="s">
        <v>356</v>
      </c>
      <c r="L7" s="461" t="s">
        <v>354</v>
      </c>
      <c r="M7" s="96" t="s">
        <v>355</v>
      </c>
      <c r="N7" s="94"/>
      <c r="O7" s="95" t="s">
        <v>16</v>
      </c>
      <c r="P7" s="97" t="s">
        <v>356</v>
      </c>
    </row>
    <row r="8" spans="1:16" s="19" customFormat="1" ht="14.25" customHeight="1">
      <c r="A8" s="98" t="s">
        <v>13</v>
      </c>
      <c r="B8" s="103" t="s">
        <v>14</v>
      </c>
      <c r="C8" s="102"/>
      <c r="D8" s="98" t="s">
        <v>15</v>
      </c>
      <c r="E8" s="101" t="s">
        <v>353</v>
      </c>
      <c r="F8" s="98" t="s">
        <v>17</v>
      </c>
      <c r="G8" s="103" t="s">
        <v>14</v>
      </c>
      <c r="H8" s="102"/>
      <c r="I8" s="98" t="s">
        <v>15</v>
      </c>
      <c r="J8" s="101" t="s">
        <v>353</v>
      </c>
      <c r="K8" s="98" t="s">
        <v>17</v>
      </c>
      <c r="L8" s="103" t="s">
        <v>14</v>
      </c>
      <c r="M8" s="102"/>
      <c r="N8" s="98" t="s">
        <v>15</v>
      </c>
      <c r="O8" s="101" t="s">
        <v>353</v>
      </c>
      <c r="P8" s="103" t="s">
        <v>17</v>
      </c>
    </row>
    <row r="9" spans="1:16" s="1" customFormat="1" ht="28.95" customHeight="1">
      <c r="A9" s="462"/>
      <c r="B9" s="38" t="s">
        <v>136</v>
      </c>
      <c r="C9" s="39" t="s">
        <v>19</v>
      </c>
      <c r="D9" s="40">
        <v>1164</v>
      </c>
      <c r="E9" s="41">
        <v>41.279376979300025</v>
      </c>
      <c r="F9" s="42">
        <v>100</v>
      </c>
      <c r="G9" s="38" t="s">
        <v>136</v>
      </c>
      <c r="H9" s="39" t="s">
        <v>19</v>
      </c>
      <c r="I9" s="40">
        <v>817</v>
      </c>
      <c r="J9" s="41">
        <v>55.666578317833675</v>
      </c>
      <c r="K9" s="42">
        <v>100</v>
      </c>
      <c r="L9" s="38" t="s">
        <v>136</v>
      </c>
      <c r="M9" s="39" t="s">
        <v>19</v>
      </c>
      <c r="N9" s="40">
        <v>347</v>
      </c>
      <c r="O9" s="41">
        <v>25.662966121186887</v>
      </c>
      <c r="P9" s="43">
        <v>100</v>
      </c>
    </row>
    <row r="10" spans="1:16" s="8" customFormat="1" ht="28.95" customHeight="1">
      <c r="A10" s="37">
        <v>1</v>
      </c>
      <c r="B10" s="44" t="s">
        <v>193</v>
      </c>
      <c r="C10" s="39" t="s">
        <v>21</v>
      </c>
      <c r="D10" s="40">
        <v>495</v>
      </c>
      <c r="E10" s="41">
        <v>17.554374230887898</v>
      </c>
      <c r="F10" s="45">
        <v>42.52577319587629</v>
      </c>
      <c r="G10" s="44" t="s">
        <v>193</v>
      </c>
      <c r="H10" s="39" t="s">
        <v>21</v>
      </c>
      <c r="I10" s="40">
        <v>384</v>
      </c>
      <c r="J10" s="41">
        <v>26.163973162849611</v>
      </c>
      <c r="K10" s="45">
        <v>47.001223990208075</v>
      </c>
      <c r="L10" s="44" t="s">
        <v>193</v>
      </c>
      <c r="M10" s="39" t="s">
        <v>21</v>
      </c>
      <c r="N10" s="40">
        <v>111</v>
      </c>
      <c r="O10" s="41">
        <v>8.2091908917917706</v>
      </c>
      <c r="P10" s="46">
        <v>31.988472622478387</v>
      </c>
    </row>
    <row r="11" spans="1:16" s="8" customFormat="1" ht="28.95" customHeight="1">
      <c r="A11" s="37">
        <v>2</v>
      </c>
      <c r="B11" s="44" t="s">
        <v>194</v>
      </c>
      <c r="C11" s="39" t="s">
        <v>127</v>
      </c>
      <c r="D11" s="40">
        <v>257</v>
      </c>
      <c r="E11" s="41">
        <v>9.1140892471478576</v>
      </c>
      <c r="F11" s="45">
        <v>22.079037800687285</v>
      </c>
      <c r="G11" s="44" t="s">
        <v>194</v>
      </c>
      <c r="H11" s="39" t="s">
        <v>127</v>
      </c>
      <c r="I11" s="40">
        <v>168</v>
      </c>
      <c r="J11" s="41">
        <v>11.446738258746706</v>
      </c>
      <c r="K11" s="45">
        <v>20.563035495716033</v>
      </c>
      <c r="L11" s="44" t="s">
        <v>194</v>
      </c>
      <c r="M11" s="39" t="s">
        <v>127</v>
      </c>
      <c r="N11" s="40">
        <v>89</v>
      </c>
      <c r="O11" s="41">
        <v>6.5821440483735811</v>
      </c>
      <c r="P11" s="46">
        <v>25.648414985590779</v>
      </c>
    </row>
    <row r="12" spans="1:16" s="8" customFormat="1" ht="28.95" customHeight="1">
      <c r="A12" s="37">
        <v>3</v>
      </c>
      <c r="B12" s="44" t="s">
        <v>143</v>
      </c>
      <c r="C12" s="39" t="s">
        <v>23</v>
      </c>
      <c r="D12" s="40">
        <v>120</v>
      </c>
      <c r="E12" s="41">
        <v>4.2556058741546412</v>
      </c>
      <c r="F12" s="45">
        <v>10.309278350515465</v>
      </c>
      <c r="G12" s="44" t="s">
        <v>143</v>
      </c>
      <c r="H12" s="39" t="s">
        <v>23</v>
      </c>
      <c r="I12" s="40">
        <v>74</v>
      </c>
      <c r="J12" s="41">
        <v>5.0420156615908107</v>
      </c>
      <c r="K12" s="45">
        <v>9.0575275397796826</v>
      </c>
      <c r="L12" s="44" t="s">
        <v>143</v>
      </c>
      <c r="M12" s="39" t="s">
        <v>23</v>
      </c>
      <c r="N12" s="40">
        <v>46</v>
      </c>
      <c r="O12" s="41">
        <v>3.402007036238031</v>
      </c>
      <c r="P12" s="46">
        <v>13.256484149855908</v>
      </c>
    </row>
    <row r="13" spans="1:16" s="8" customFormat="1" ht="28.95" customHeight="1">
      <c r="A13" s="37">
        <v>4</v>
      </c>
      <c r="B13" s="44" t="s">
        <v>158</v>
      </c>
      <c r="C13" s="39" t="s">
        <v>128</v>
      </c>
      <c r="D13" s="40">
        <v>33</v>
      </c>
      <c r="E13" s="41">
        <v>1.1702916153925265</v>
      </c>
      <c r="F13" s="45">
        <v>2.8350515463917527</v>
      </c>
      <c r="G13" s="44" t="s">
        <v>158</v>
      </c>
      <c r="H13" s="39" t="s">
        <v>128</v>
      </c>
      <c r="I13" s="40">
        <v>21</v>
      </c>
      <c r="J13" s="41">
        <v>1.4308422823433382</v>
      </c>
      <c r="K13" s="45">
        <v>2.5703794369645041</v>
      </c>
      <c r="L13" s="44" t="s">
        <v>158</v>
      </c>
      <c r="M13" s="39" t="s">
        <v>128</v>
      </c>
      <c r="N13" s="40">
        <v>12</v>
      </c>
      <c r="O13" s="41">
        <v>0.88748009640992109</v>
      </c>
      <c r="P13" s="46">
        <v>3.4582132564841497</v>
      </c>
    </row>
    <row r="14" spans="1:16" s="8" customFormat="1" ht="28.95" customHeight="1">
      <c r="A14" s="37">
        <v>5</v>
      </c>
      <c r="B14" s="44" t="s">
        <v>159</v>
      </c>
      <c r="C14" s="39" t="s">
        <v>31</v>
      </c>
      <c r="D14" s="40">
        <v>22</v>
      </c>
      <c r="E14" s="41">
        <v>0.78019441026168435</v>
      </c>
      <c r="F14" s="45">
        <v>1.8900343642611683</v>
      </c>
      <c r="G14" s="44" t="s">
        <v>159</v>
      </c>
      <c r="H14" s="39" t="s">
        <v>31</v>
      </c>
      <c r="I14" s="40">
        <v>13</v>
      </c>
      <c r="J14" s="41">
        <v>0.88575950811730453</v>
      </c>
      <c r="K14" s="45">
        <v>1.5911872705018359</v>
      </c>
      <c r="L14" s="44" t="s">
        <v>159</v>
      </c>
      <c r="M14" s="39" t="s">
        <v>31</v>
      </c>
      <c r="N14" s="40">
        <v>9</v>
      </c>
      <c r="O14" s="41">
        <v>0.66561007230744085</v>
      </c>
      <c r="P14" s="46">
        <v>2.5936599423631126</v>
      </c>
    </row>
    <row r="15" spans="1:16" s="8" customFormat="1" ht="28.95" customHeight="1">
      <c r="A15" s="37">
        <v>6</v>
      </c>
      <c r="B15" s="44" t="s">
        <v>188</v>
      </c>
      <c r="C15" s="39" t="s">
        <v>130</v>
      </c>
      <c r="D15" s="40">
        <v>15</v>
      </c>
      <c r="E15" s="41">
        <v>0.53195073426933015</v>
      </c>
      <c r="F15" s="45">
        <v>1.2886597938144331</v>
      </c>
      <c r="G15" s="44" t="s">
        <v>188</v>
      </c>
      <c r="H15" s="39" t="s">
        <v>130</v>
      </c>
      <c r="I15" s="40">
        <v>9</v>
      </c>
      <c r="J15" s="41">
        <v>0.61321812100428785</v>
      </c>
      <c r="K15" s="45">
        <v>1.1015911872705018</v>
      </c>
      <c r="L15" s="44" t="s">
        <v>182</v>
      </c>
      <c r="M15" s="39" t="s">
        <v>129</v>
      </c>
      <c r="N15" s="40">
        <v>7</v>
      </c>
      <c r="O15" s="41">
        <v>0.51769672290578728</v>
      </c>
      <c r="P15" s="46">
        <v>2.0172910662824206</v>
      </c>
    </row>
    <row r="16" spans="1:16" s="8" customFormat="1" ht="28.95" customHeight="1">
      <c r="A16" s="37">
        <v>7</v>
      </c>
      <c r="B16" s="44" t="s">
        <v>182</v>
      </c>
      <c r="C16" s="39" t="s">
        <v>129</v>
      </c>
      <c r="D16" s="40">
        <v>12</v>
      </c>
      <c r="E16" s="41">
        <v>0.42556058741546415</v>
      </c>
      <c r="F16" s="45">
        <v>1.0309278350515463</v>
      </c>
      <c r="G16" s="44" t="s">
        <v>195</v>
      </c>
      <c r="H16" s="39" t="s">
        <v>131</v>
      </c>
      <c r="I16" s="40">
        <v>9</v>
      </c>
      <c r="J16" s="41">
        <v>0.61321812100428785</v>
      </c>
      <c r="K16" s="45">
        <v>1.1015911872705018</v>
      </c>
      <c r="L16" s="44" t="s">
        <v>188</v>
      </c>
      <c r="M16" s="39" t="s">
        <v>130</v>
      </c>
      <c r="N16" s="40">
        <v>6</v>
      </c>
      <c r="O16" s="41">
        <v>0.44374004820496055</v>
      </c>
      <c r="P16" s="46">
        <v>1.7291066282420748</v>
      </c>
    </row>
    <row r="17" spans="1:16" s="8" customFormat="1" ht="28.95" customHeight="1">
      <c r="A17" s="37">
        <v>8</v>
      </c>
      <c r="B17" s="44" t="s">
        <v>166</v>
      </c>
      <c r="C17" s="39" t="s">
        <v>35</v>
      </c>
      <c r="D17" s="40">
        <v>11</v>
      </c>
      <c r="E17" s="41">
        <v>0.39009720513084217</v>
      </c>
      <c r="F17" s="45">
        <v>0.94501718213058417</v>
      </c>
      <c r="G17" s="44" t="s">
        <v>166</v>
      </c>
      <c r="H17" s="39" t="s">
        <v>35</v>
      </c>
      <c r="I17" s="40">
        <v>8</v>
      </c>
      <c r="J17" s="41">
        <v>0.54508277422603346</v>
      </c>
      <c r="K17" s="47">
        <v>0.97919216646266827</v>
      </c>
      <c r="L17" s="48" t="s">
        <v>147</v>
      </c>
      <c r="M17" s="39" t="s">
        <v>45</v>
      </c>
      <c r="N17" s="40">
        <v>4</v>
      </c>
      <c r="O17" s="41">
        <v>0.29582669880330709</v>
      </c>
      <c r="P17" s="46">
        <v>1.1527377521613833</v>
      </c>
    </row>
    <row r="18" spans="1:16" s="8" customFormat="1" ht="28.95" customHeight="1">
      <c r="A18" s="37">
        <v>9</v>
      </c>
      <c r="B18" s="44" t="s">
        <v>195</v>
      </c>
      <c r="C18" s="39" t="s">
        <v>131</v>
      </c>
      <c r="D18" s="40">
        <v>11</v>
      </c>
      <c r="E18" s="41">
        <v>0.39009720513084217</v>
      </c>
      <c r="F18" s="45">
        <v>0.94501718213058417</v>
      </c>
      <c r="G18" s="44" t="s">
        <v>182</v>
      </c>
      <c r="H18" s="39" t="s">
        <v>129</v>
      </c>
      <c r="I18" s="40">
        <v>5</v>
      </c>
      <c r="J18" s="41">
        <v>0.34067673389127101</v>
      </c>
      <c r="K18" s="45">
        <v>0.61199510403916768</v>
      </c>
      <c r="L18" s="49" t="s">
        <v>145</v>
      </c>
      <c r="M18" s="51" t="s">
        <v>206</v>
      </c>
      <c r="N18" s="40">
        <v>3</v>
      </c>
      <c r="O18" s="41">
        <v>0.22187002410248027</v>
      </c>
      <c r="P18" s="46">
        <v>0.86455331412103742</v>
      </c>
    </row>
    <row r="19" spans="1:16" s="8" customFormat="1" ht="28.95" customHeight="1">
      <c r="A19" s="37">
        <v>10</v>
      </c>
      <c r="B19" s="44" t="s">
        <v>145</v>
      </c>
      <c r="C19" s="39" t="s">
        <v>206</v>
      </c>
      <c r="D19" s="40">
        <v>6</v>
      </c>
      <c r="E19" s="41">
        <v>0.21278029370773208</v>
      </c>
      <c r="F19" s="45">
        <v>0.51546391752577314</v>
      </c>
      <c r="G19" s="44" t="s">
        <v>165</v>
      </c>
      <c r="H19" s="39" t="s">
        <v>357</v>
      </c>
      <c r="I19" s="40">
        <v>4</v>
      </c>
      <c r="J19" s="41">
        <v>0.27254138711301673</v>
      </c>
      <c r="K19" s="45">
        <v>0.48959608323133413</v>
      </c>
      <c r="L19" s="44" t="s">
        <v>166</v>
      </c>
      <c r="M19" s="39" t="s">
        <v>35</v>
      </c>
      <c r="N19" s="40">
        <v>3</v>
      </c>
      <c r="O19" s="41">
        <v>0.22187002410248027</v>
      </c>
      <c r="P19" s="46">
        <v>0.86455331412103742</v>
      </c>
    </row>
    <row r="20" spans="1:16" s="8" customFormat="1" ht="28.95" customHeight="1">
      <c r="A20" s="37"/>
      <c r="B20" s="50"/>
      <c r="C20" s="51" t="s">
        <v>41</v>
      </c>
      <c r="D20" s="52">
        <v>182</v>
      </c>
      <c r="E20" s="41">
        <v>6.4543355758012062</v>
      </c>
      <c r="F20" s="53">
        <v>15.63573883161512</v>
      </c>
      <c r="G20" s="50"/>
      <c r="H20" s="51" t="s">
        <v>41</v>
      </c>
      <c r="I20" s="52">
        <v>122</v>
      </c>
      <c r="J20" s="54">
        <v>8.3125123069470117</v>
      </c>
      <c r="K20" s="53">
        <v>14.932680538555692</v>
      </c>
      <c r="L20" s="50"/>
      <c r="M20" s="51" t="s">
        <v>41</v>
      </c>
      <c r="N20" s="52">
        <v>57</v>
      </c>
      <c r="O20" s="54">
        <v>4.2155304579471258</v>
      </c>
      <c r="P20" s="47">
        <v>16.426512968299711</v>
      </c>
    </row>
    <row r="21" spans="1:16" s="8" customFormat="1" ht="28.95" customHeight="1">
      <c r="A21" s="55">
        <v>11</v>
      </c>
      <c r="B21" s="56" t="s">
        <v>147</v>
      </c>
      <c r="C21" s="57" t="s">
        <v>45</v>
      </c>
      <c r="D21" s="58">
        <v>5</v>
      </c>
      <c r="E21" s="59">
        <v>0.17731691142311007</v>
      </c>
      <c r="F21" s="45">
        <v>0.42955326460481097</v>
      </c>
      <c r="G21" s="56" t="s">
        <v>183</v>
      </c>
      <c r="H21" s="57" t="s">
        <v>133</v>
      </c>
      <c r="I21" s="58">
        <v>4</v>
      </c>
      <c r="J21" s="41">
        <v>0.27254138711301673</v>
      </c>
      <c r="K21" s="45">
        <v>0.48959608323133413</v>
      </c>
      <c r="L21" s="56" t="s">
        <v>146</v>
      </c>
      <c r="M21" s="57" t="s">
        <v>40</v>
      </c>
      <c r="N21" s="58">
        <v>2</v>
      </c>
      <c r="O21" s="41">
        <v>0.14791334940165354</v>
      </c>
      <c r="P21" s="60">
        <v>0.57636887608069165</v>
      </c>
    </row>
    <row r="22" spans="1:16" s="8" customFormat="1" ht="28.95" customHeight="1">
      <c r="A22" s="37">
        <v>12</v>
      </c>
      <c r="B22" s="44" t="s">
        <v>165</v>
      </c>
      <c r="C22" s="39" t="s">
        <v>357</v>
      </c>
      <c r="D22" s="40">
        <v>4</v>
      </c>
      <c r="E22" s="41">
        <v>0.14185352913848806</v>
      </c>
      <c r="F22" s="47">
        <v>0.3436426116838488</v>
      </c>
      <c r="G22" s="48" t="s">
        <v>145</v>
      </c>
      <c r="H22" s="39" t="s">
        <v>206</v>
      </c>
      <c r="I22" s="40">
        <v>3</v>
      </c>
      <c r="J22" s="41">
        <v>0.20440604033476259</v>
      </c>
      <c r="K22" s="45">
        <v>0.36719706242350059</v>
      </c>
      <c r="L22" s="44" t="s">
        <v>195</v>
      </c>
      <c r="M22" s="39" t="s">
        <v>131</v>
      </c>
      <c r="N22" s="40">
        <v>2</v>
      </c>
      <c r="O22" s="41">
        <v>0.14791334940165354</v>
      </c>
      <c r="P22" s="47">
        <v>0.57636887608069165</v>
      </c>
    </row>
    <row r="23" spans="1:16" s="8" customFormat="1" ht="28.95" customHeight="1">
      <c r="A23" s="37">
        <v>13</v>
      </c>
      <c r="B23" s="44" t="s">
        <v>183</v>
      </c>
      <c r="C23" s="39" t="s">
        <v>133</v>
      </c>
      <c r="D23" s="40">
        <v>4</v>
      </c>
      <c r="E23" s="41">
        <v>0.14185352913848806</v>
      </c>
      <c r="F23" s="45">
        <v>0.3436426116838488</v>
      </c>
      <c r="G23" s="48" t="s">
        <v>207</v>
      </c>
      <c r="H23" s="39" t="s">
        <v>132</v>
      </c>
      <c r="I23" s="40">
        <v>2</v>
      </c>
      <c r="J23" s="41">
        <v>0.13627069355650837</v>
      </c>
      <c r="K23" s="45">
        <v>0.24479804161566707</v>
      </c>
      <c r="L23" s="61" t="s">
        <v>139</v>
      </c>
      <c r="M23" s="39" t="s">
        <v>64</v>
      </c>
      <c r="N23" s="40">
        <v>1</v>
      </c>
      <c r="O23" s="41">
        <v>7.3956674700826772E-2</v>
      </c>
      <c r="P23" s="47">
        <v>0.28818443804034583</v>
      </c>
    </row>
    <row r="24" spans="1:16" s="8" customFormat="1" ht="28.95" customHeight="1">
      <c r="A24" s="37">
        <v>14</v>
      </c>
      <c r="B24" s="61" t="s">
        <v>207</v>
      </c>
      <c r="C24" s="39" t="s">
        <v>132</v>
      </c>
      <c r="D24" s="40">
        <v>3</v>
      </c>
      <c r="E24" s="41">
        <v>0.10639014685386604</v>
      </c>
      <c r="F24" s="45">
        <v>0.25773195876288657</v>
      </c>
      <c r="G24" s="61" t="s">
        <v>177</v>
      </c>
      <c r="H24" s="39" t="s">
        <v>38</v>
      </c>
      <c r="I24" s="40">
        <v>2</v>
      </c>
      <c r="J24" s="41">
        <v>0.13627069355650837</v>
      </c>
      <c r="K24" s="47">
        <v>0.24479804161566707</v>
      </c>
      <c r="L24" s="48" t="s">
        <v>150</v>
      </c>
      <c r="M24" s="39" t="s">
        <v>47</v>
      </c>
      <c r="N24" s="40">
        <v>1</v>
      </c>
      <c r="O24" s="41">
        <v>7.3956674700826772E-2</v>
      </c>
      <c r="P24" s="47">
        <v>0.28818443804034583</v>
      </c>
    </row>
    <row r="25" spans="1:16" s="68" customFormat="1" ht="28.95" customHeight="1">
      <c r="A25" s="62">
        <v>15</v>
      </c>
      <c r="B25" s="63" t="s">
        <v>146</v>
      </c>
      <c r="C25" s="64" t="s">
        <v>40</v>
      </c>
      <c r="D25" s="65">
        <v>2</v>
      </c>
      <c r="E25" s="54">
        <v>7.092676456924403E-2</v>
      </c>
      <c r="F25" s="53">
        <v>0.1718213058419244</v>
      </c>
      <c r="G25" s="63" t="s">
        <v>137</v>
      </c>
      <c r="H25" s="64" t="s">
        <v>228</v>
      </c>
      <c r="I25" s="66">
        <v>1</v>
      </c>
      <c r="J25" s="54">
        <v>6.8135346778254183E-2</v>
      </c>
      <c r="K25" s="53">
        <v>0.12239902080783353</v>
      </c>
      <c r="L25" s="63" t="s">
        <v>157</v>
      </c>
      <c r="M25" s="64" t="s">
        <v>135</v>
      </c>
      <c r="N25" s="66">
        <v>1</v>
      </c>
      <c r="O25" s="54">
        <v>7.3956674700826772E-2</v>
      </c>
      <c r="P25" s="67">
        <v>0.28818443804034583</v>
      </c>
    </row>
    <row r="26" spans="1:16" s="466" customFormat="1" ht="14.25" customHeight="1">
      <c r="A26" s="19" t="s">
        <v>358</v>
      </c>
      <c r="B26" s="19"/>
      <c r="G26" s="464"/>
      <c r="L26" s="464"/>
    </row>
    <row r="27" spans="1:16">
      <c r="B27" s="457"/>
      <c r="C27" s="71"/>
    </row>
    <row r="28" spans="1:16">
      <c r="B28" s="457"/>
      <c r="C28" s="71"/>
    </row>
    <row r="29" spans="1:16">
      <c r="B29" s="457"/>
      <c r="C29" s="456"/>
    </row>
    <row r="30" spans="1:16">
      <c r="B30" s="457"/>
      <c r="C30" s="456"/>
    </row>
    <row r="31" spans="1:16">
      <c r="B31" s="457"/>
      <c r="C31" s="71"/>
    </row>
    <row r="32" spans="1:16">
      <c r="B32" s="457"/>
      <c r="C32" s="71"/>
    </row>
    <row r="33" spans="2:3">
      <c r="B33" s="457"/>
      <c r="C33" s="71"/>
    </row>
    <row r="34" spans="2:3">
      <c r="B34" s="457"/>
      <c r="C34" s="71"/>
    </row>
    <row r="35" spans="2:3">
      <c r="B35" s="457"/>
      <c r="C35" s="71"/>
    </row>
    <row r="36" spans="2:3">
      <c r="B36" s="457"/>
      <c r="C36" s="71"/>
    </row>
    <row r="37" spans="2:3">
      <c r="B37" s="457"/>
      <c r="C37" s="71"/>
    </row>
    <row r="38" spans="2:3">
      <c r="B38" s="457"/>
      <c r="C38" s="71"/>
    </row>
    <row r="39" spans="2:3">
      <c r="B39" s="457"/>
      <c r="C39" s="71"/>
    </row>
    <row r="40" spans="2:3">
      <c r="B40" s="457"/>
      <c r="C40" s="71"/>
    </row>
    <row r="41" spans="2:3">
      <c r="B41" s="457"/>
      <c r="C41" s="71"/>
    </row>
    <row r="42" spans="2:3">
      <c r="B42" s="457"/>
      <c r="C42" s="71"/>
    </row>
    <row r="43" spans="2:3">
      <c r="B43" s="457"/>
      <c r="C43" s="71"/>
    </row>
    <row r="44" spans="2:3">
      <c r="B44" s="457"/>
      <c r="C44" s="71"/>
    </row>
    <row r="45" spans="2:3">
      <c r="B45" s="457"/>
      <c r="C45" s="71"/>
    </row>
    <row r="46" spans="2:3">
      <c r="B46" s="457"/>
      <c r="C46" s="71"/>
    </row>
    <row r="47" spans="2:3">
      <c r="B47" s="457"/>
      <c r="C47" s="71"/>
    </row>
    <row r="48" spans="2:3">
      <c r="B48" s="457"/>
      <c r="C48" s="71"/>
    </row>
    <row r="49" spans="2:3">
      <c r="B49" s="457"/>
      <c r="C49" s="71"/>
    </row>
    <row r="50" spans="2:3">
      <c r="B50" s="457"/>
      <c r="C50" s="71"/>
    </row>
    <row r="51" spans="2:3">
      <c r="B51" s="457"/>
      <c r="C51" s="71"/>
    </row>
    <row r="52" spans="2:3">
      <c r="B52" s="457"/>
      <c r="C52" s="71"/>
    </row>
    <row r="53" spans="2:3">
      <c r="B53" s="457"/>
      <c r="C53" s="71"/>
    </row>
    <row r="54" spans="2:3">
      <c r="B54" s="457"/>
      <c r="C54" s="71"/>
    </row>
    <row r="55" spans="2:3">
      <c r="B55" s="457"/>
      <c r="C55" s="71"/>
    </row>
    <row r="56" spans="2:3">
      <c r="B56" s="457"/>
      <c r="C56" s="71"/>
    </row>
    <row r="57" spans="2:3">
      <c r="B57" s="457"/>
      <c r="C57" s="71"/>
    </row>
    <row r="58" spans="2:3">
      <c r="B58" s="457"/>
      <c r="C58" s="71"/>
    </row>
    <row r="59" spans="2:3">
      <c r="B59" s="457"/>
      <c r="C59" s="71"/>
    </row>
    <row r="60" spans="2:3">
      <c r="B60" s="457"/>
      <c r="C60" s="71"/>
    </row>
    <row r="61" spans="2:3">
      <c r="B61" s="457"/>
      <c r="C61" s="71"/>
    </row>
    <row r="62" spans="2:3">
      <c r="B62" s="457"/>
      <c r="C62" s="71"/>
    </row>
    <row r="63" spans="2:3">
      <c r="B63" s="457"/>
      <c r="C63" s="71"/>
    </row>
    <row r="64" spans="2:3">
      <c r="B64" s="457"/>
      <c r="C64" s="71"/>
    </row>
    <row r="65" spans="2:3">
      <c r="B65" s="457"/>
      <c r="C65" s="71"/>
    </row>
    <row r="66" spans="2:3">
      <c r="B66" s="457"/>
      <c r="C66" s="71"/>
    </row>
    <row r="67" spans="2:3">
      <c r="B67" s="457"/>
      <c r="C67" s="71"/>
    </row>
    <row r="68" spans="2:3">
      <c r="B68" s="457"/>
      <c r="C68" s="71"/>
    </row>
    <row r="69" spans="2:3">
      <c r="B69" s="457"/>
      <c r="C69" s="71"/>
    </row>
    <row r="70" spans="2:3">
      <c r="B70" s="457"/>
      <c r="C70" s="71"/>
    </row>
    <row r="71" spans="2:3">
      <c r="B71" s="457"/>
      <c r="C71" s="71"/>
    </row>
    <row r="72" spans="2:3">
      <c r="B72" s="457"/>
      <c r="C72" s="71"/>
    </row>
    <row r="73" spans="2:3">
      <c r="B73" s="457"/>
      <c r="C73" s="71"/>
    </row>
    <row r="74" spans="2:3">
      <c r="B74" s="457"/>
      <c r="C74" s="71"/>
    </row>
    <row r="75" spans="2:3">
      <c r="B75" s="457"/>
      <c r="C75" s="71"/>
    </row>
    <row r="76" spans="2:3">
      <c r="B76" s="457"/>
      <c r="C76" s="71"/>
    </row>
    <row r="77" spans="2:3">
      <c r="B77" s="457"/>
      <c r="C77" s="71"/>
    </row>
    <row r="78" spans="2:3">
      <c r="B78" s="457"/>
      <c r="C78" s="71"/>
    </row>
    <row r="79" spans="2:3">
      <c r="B79" s="457"/>
      <c r="C79" s="71"/>
    </row>
    <row r="80" spans="2:3">
      <c r="B80" s="457"/>
      <c r="C80" s="71"/>
    </row>
  </sheetData>
  <mergeCells count="1">
    <mergeCell ref="A1:P1"/>
  </mergeCells>
  <phoneticPr fontId="2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showGridLines="0" workbookViewId="0">
      <selection sqref="A1:IV65536"/>
    </sheetView>
  </sheetViews>
  <sheetFormatPr defaultColWidth="9" defaultRowHeight="16.2"/>
  <cols>
    <col min="1" max="1" width="3" style="456" customWidth="1"/>
    <col min="2" max="2" width="13.09765625" style="7" customWidth="1"/>
    <col min="3" max="3" width="19.8984375" style="73" customWidth="1"/>
    <col min="4" max="6" width="7.8984375" style="456" customWidth="1"/>
    <col min="7" max="7" width="13.09765625" style="457" customWidth="1"/>
    <col min="8" max="8" width="19.8984375" style="71" customWidth="1"/>
    <col min="9" max="11" width="7.8984375" style="456" customWidth="1"/>
    <col min="12" max="12" width="13.09765625" style="457" customWidth="1"/>
    <col min="13" max="13" width="19.8984375" style="71" customWidth="1"/>
    <col min="14" max="16" width="7.8984375" style="456" customWidth="1"/>
    <col min="17" max="16384" width="9" style="456"/>
  </cols>
  <sheetData>
    <row r="1" spans="1:16" s="154" customFormat="1" ht="24.6">
      <c r="A1" s="474" t="s">
        <v>391</v>
      </c>
      <c r="B1" s="474"/>
      <c r="C1" s="474"/>
      <c r="D1" s="474"/>
      <c r="E1" s="474"/>
      <c r="F1" s="474"/>
      <c r="G1" s="474"/>
      <c r="H1" s="474"/>
      <c r="I1" s="474"/>
      <c r="J1" s="474"/>
      <c r="K1" s="474"/>
      <c r="L1" s="474"/>
      <c r="M1" s="474"/>
      <c r="N1" s="474"/>
      <c r="O1" s="474"/>
      <c r="P1" s="474"/>
    </row>
    <row r="2" spans="1:16" s="154" customFormat="1" ht="6" customHeight="1">
      <c r="A2" s="139"/>
      <c r="B2" s="453"/>
      <c r="C2" s="146"/>
      <c r="D2" s="157"/>
      <c r="E2" s="157"/>
      <c r="F2" s="157"/>
      <c r="G2" s="453"/>
      <c r="H2" s="146"/>
      <c r="I2" s="157"/>
      <c r="J2" s="157"/>
      <c r="K2" s="157"/>
      <c r="L2" s="453"/>
      <c r="M2" s="146"/>
      <c r="N2" s="157"/>
      <c r="O2" s="157"/>
      <c r="P2" s="157"/>
    </row>
    <row r="3" spans="1:16" s="154" customFormat="1">
      <c r="A3" s="5" t="s">
        <v>289</v>
      </c>
      <c r="B3" s="453"/>
      <c r="C3" s="148"/>
      <c r="D3" s="157"/>
      <c r="E3" s="157"/>
      <c r="F3" s="157"/>
      <c r="G3" s="453"/>
      <c r="H3" s="146"/>
      <c r="I3" s="157"/>
      <c r="J3" s="157"/>
      <c r="K3" s="157"/>
      <c r="L3" s="453"/>
      <c r="M3" s="146"/>
      <c r="N3" s="157"/>
      <c r="O3" s="157"/>
      <c r="P3" s="158"/>
    </row>
    <row r="4" spans="1:16">
      <c r="P4" s="458" t="s">
        <v>233</v>
      </c>
    </row>
    <row r="5" spans="1:16" s="19" customFormat="1" ht="14.25" customHeight="1">
      <c r="A5" s="10" t="s">
        <v>0</v>
      </c>
      <c r="B5" s="11"/>
      <c r="C5" s="12" t="s">
        <v>1</v>
      </c>
      <c r="D5" s="11"/>
      <c r="E5" s="13"/>
      <c r="F5" s="14"/>
      <c r="G5" s="11"/>
      <c r="H5" s="12" t="s">
        <v>2</v>
      </c>
      <c r="I5" s="11"/>
      <c r="J5" s="15"/>
      <c r="K5" s="16"/>
      <c r="L5" s="17"/>
      <c r="M5" s="12" t="s">
        <v>3</v>
      </c>
      <c r="N5" s="11"/>
      <c r="O5" s="15"/>
      <c r="P5" s="18"/>
    </row>
    <row r="6" spans="1:16" s="19" customFormat="1" ht="14.25" customHeight="1">
      <c r="A6" s="87"/>
      <c r="B6" s="21" t="s">
        <v>124</v>
      </c>
      <c r="C6" s="91"/>
      <c r="D6" s="10" t="s">
        <v>5</v>
      </c>
      <c r="E6" s="90" t="s">
        <v>290</v>
      </c>
      <c r="F6" s="10" t="s">
        <v>291</v>
      </c>
      <c r="G6" s="21" t="s">
        <v>124</v>
      </c>
      <c r="H6" s="91"/>
      <c r="I6" s="10" t="s">
        <v>5</v>
      </c>
      <c r="J6" s="90" t="s">
        <v>234</v>
      </c>
      <c r="K6" s="10" t="s">
        <v>235</v>
      </c>
      <c r="L6" s="21" t="s">
        <v>124</v>
      </c>
      <c r="M6" s="91"/>
      <c r="N6" s="10" t="s">
        <v>5</v>
      </c>
      <c r="O6" s="459" t="s">
        <v>234</v>
      </c>
      <c r="P6" s="460" t="s">
        <v>292</v>
      </c>
    </row>
    <row r="7" spans="1:16" s="19" customFormat="1" ht="14.25" customHeight="1">
      <c r="A7" s="87"/>
      <c r="B7" s="461" t="s">
        <v>293</v>
      </c>
      <c r="C7" s="96" t="s">
        <v>8</v>
      </c>
      <c r="D7" s="94"/>
      <c r="E7" s="95" t="s">
        <v>16</v>
      </c>
      <c r="F7" s="94" t="s">
        <v>294</v>
      </c>
      <c r="G7" s="461" t="s">
        <v>295</v>
      </c>
      <c r="H7" s="96" t="s">
        <v>8</v>
      </c>
      <c r="I7" s="94"/>
      <c r="J7" s="95" t="s">
        <v>16</v>
      </c>
      <c r="K7" s="94" t="s">
        <v>294</v>
      </c>
      <c r="L7" s="461" t="s">
        <v>293</v>
      </c>
      <c r="M7" s="96" t="s">
        <v>8</v>
      </c>
      <c r="N7" s="94"/>
      <c r="O7" s="95" t="s">
        <v>16</v>
      </c>
      <c r="P7" s="97" t="s">
        <v>237</v>
      </c>
    </row>
    <row r="8" spans="1:16" s="19" customFormat="1" ht="14.25" customHeight="1">
      <c r="A8" s="98" t="s">
        <v>13</v>
      </c>
      <c r="B8" s="103" t="s">
        <v>14</v>
      </c>
      <c r="C8" s="102"/>
      <c r="D8" s="98" t="s">
        <v>15</v>
      </c>
      <c r="E8" s="101" t="s">
        <v>296</v>
      </c>
      <c r="F8" s="98" t="s">
        <v>17</v>
      </c>
      <c r="G8" s="103" t="s">
        <v>14</v>
      </c>
      <c r="H8" s="102"/>
      <c r="I8" s="98" t="s">
        <v>15</v>
      </c>
      <c r="J8" s="101" t="s">
        <v>296</v>
      </c>
      <c r="K8" s="98" t="s">
        <v>17</v>
      </c>
      <c r="L8" s="103" t="s">
        <v>14</v>
      </c>
      <c r="M8" s="102"/>
      <c r="N8" s="98" t="s">
        <v>15</v>
      </c>
      <c r="O8" s="101" t="s">
        <v>234</v>
      </c>
      <c r="P8" s="103" t="s">
        <v>17</v>
      </c>
    </row>
    <row r="9" spans="1:16" s="1" customFormat="1" ht="28.95" customHeight="1">
      <c r="A9" s="462"/>
      <c r="B9" s="38" t="s">
        <v>247</v>
      </c>
      <c r="C9" s="39" t="s">
        <v>200</v>
      </c>
      <c r="D9" s="40">
        <v>1078</v>
      </c>
      <c r="E9" s="41">
        <v>36.91155095283505</v>
      </c>
      <c r="F9" s="42">
        <v>100</v>
      </c>
      <c r="G9" s="38" t="s">
        <v>247</v>
      </c>
      <c r="H9" s="39" t="s">
        <v>297</v>
      </c>
      <c r="I9" s="40">
        <v>769</v>
      </c>
      <c r="J9" s="41">
        <v>50.631344555188164</v>
      </c>
      <c r="K9" s="42">
        <v>100</v>
      </c>
      <c r="L9" s="38" t="s">
        <v>298</v>
      </c>
      <c r="M9" s="39" t="s">
        <v>297</v>
      </c>
      <c r="N9" s="40">
        <v>309</v>
      </c>
      <c r="O9" s="41">
        <v>22.045084695217785</v>
      </c>
      <c r="P9" s="43">
        <v>100</v>
      </c>
    </row>
    <row r="10" spans="1:16" s="8" customFormat="1" ht="28.95" customHeight="1">
      <c r="A10" s="37">
        <v>1</v>
      </c>
      <c r="B10" s="44" t="s">
        <v>299</v>
      </c>
      <c r="C10" s="39" t="s">
        <v>300</v>
      </c>
      <c r="D10" s="40">
        <v>486</v>
      </c>
      <c r="E10" s="41">
        <v>16.641014622521183</v>
      </c>
      <c r="F10" s="45">
        <v>45.083487940630796</v>
      </c>
      <c r="G10" s="44" t="s">
        <v>249</v>
      </c>
      <c r="H10" s="39" t="s">
        <v>300</v>
      </c>
      <c r="I10" s="40">
        <v>384</v>
      </c>
      <c r="J10" s="41">
        <v>25.2827520275582</v>
      </c>
      <c r="K10" s="45">
        <v>49.934980494148242</v>
      </c>
      <c r="L10" s="44" t="s">
        <v>249</v>
      </c>
      <c r="M10" s="39" t="s">
        <v>300</v>
      </c>
      <c r="N10" s="40">
        <v>102</v>
      </c>
      <c r="O10" s="41">
        <v>7.2770182489068418</v>
      </c>
      <c r="P10" s="46">
        <v>33.009708737864081</v>
      </c>
    </row>
    <row r="11" spans="1:16" s="8" customFormat="1" ht="28.95" customHeight="1">
      <c r="A11" s="37">
        <v>2</v>
      </c>
      <c r="B11" s="44" t="s">
        <v>251</v>
      </c>
      <c r="C11" s="39" t="s">
        <v>301</v>
      </c>
      <c r="D11" s="40">
        <v>210</v>
      </c>
      <c r="E11" s="41">
        <v>7.1905618739289059</v>
      </c>
      <c r="F11" s="45">
        <v>19.480519480519479</v>
      </c>
      <c r="G11" s="44" t="s">
        <v>302</v>
      </c>
      <c r="H11" s="39" t="s">
        <v>303</v>
      </c>
      <c r="I11" s="40">
        <v>122</v>
      </c>
      <c r="J11" s="41">
        <v>8.0325410087554694</v>
      </c>
      <c r="K11" s="45">
        <v>15.864759427828348</v>
      </c>
      <c r="L11" s="44" t="s">
        <v>251</v>
      </c>
      <c r="M11" s="39" t="s">
        <v>303</v>
      </c>
      <c r="N11" s="40">
        <v>88</v>
      </c>
      <c r="O11" s="41">
        <v>6.2782118225862948</v>
      </c>
      <c r="P11" s="46">
        <v>28.478964401294498</v>
      </c>
    </row>
    <row r="12" spans="1:16" s="8" customFormat="1" ht="28.95" customHeight="1">
      <c r="A12" s="37">
        <v>3</v>
      </c>
      <c r="B12" s="44" t="s">
        <v>253</v>
      </c>
      <c r="C12" s="39" t="s">
        <v>304</v>
      </c>
      <c r="D12" s="40">
        <v>111</v>
      </c>
      <c r="E12" s="41">
        <v>3.8007255619338505</v>
      </c>
      <c r="F12" s="45">
        <v>10.296846011131725</v>
      </c>
      <c r="G12" s="44" t="s">
        <v>253</v>
      </c>
      <c r="H12" s="39" t="s">
        <v>304</v>
      </c>
      <c r="I12" s="40">
        <v>78</v>
      </c>
      <c r="J12" s="41">
        <v>5.1355590055977594</v>
      </c>
      <c r="K12" s="45">
        <v>10.143042912873861</v>
      </c>
      <c r="L12" s="44" t="s">
        <v>305</v>
      </c>
      <c r="M12" s="39" t="s">
        <v>306</v>
      </c>
      <c r="N12" s="40">
        <v>33</v>
      </c>
      <c r="O12" s="41">
        <v>2.3543294334698608</v>
      </c>
      <c r="P12" s="46">
        <v>10.679611650485437</v>
      </c>
    </row>
    <row r="13" spans="1:16" s="8" customFormat="1" ht="28.95" customHeight="1">
      <c r="A13" s="37">
        <v>4</v>
      </c>
      <c r="B13" s="44" t="s">
        <v>307</v>
      </c>
      <c r="C13" s="39" t="s">
        <v>256</v>
      </c>
      <c r="D13" s="40">
        <v>30</v>
      </c>
      <c r="E13" s="41">
        <v>1.0272231248469865</v>
      </c>
      <c r="F13" s="45">
        <v>2.7829313543599259</v>
      </c>
      <c r="G13" s="44" t="s">
        <v>308</v>
      </c>
      <c r="H13" s="39" t="s">
        <v>256</v>
      </c>
      <c r="I13" s="40">
        <v>24</v>
      </c>
      <c r="J13" s="41">
        <v>1.5801720017223875</v>
      </c>
      <c r="K13" s="45">
        <v>3.1209362808842651</v>
      </c>
      <c r="L13" s="44" t="s">
        <v>261</v>
      </c>
      <c r="M13" s="39" t="s">
        <v>262</v>
      </c>
      <c r="N13" s="40">
        <v>10</v>
      </c>
      <c r="O13" s="41">
        <v>0.71343316165753357</v>
      </c>
      <c r="P13" s="46">
        <v>3.2362459546925568</v>
      </c>
    </row>
    <row r="14" spans="1:16" s="8" customFormat="1" ht="28.95" customHeight="1">
      <c r="A14" s="37">
        <v>5</v>
      </c>
      <c r="B14" s="44" t="s">
        <v>309</v>
      </c>
      <c r="C14" s="39" t="s">
        <v>310</v>
      </c>
      <c r="D14" s="40">
        <v>16</v>
      </c>
      <c r="E14" s="41">
        <v>0.54785233325172611</v>
      </c>
      <c r="F14" s="45">
        <v>1.484230055658627</v>
      </c>
      <c r="G14" s="44" t="s">
        <v>311</v>
      </c>
      <c r="H14" s="39" t="s">
        <v>312</v>
      </c>
      <c r="I14" s="40">
        <v>10</v>
      </c>
      <c r="J14" s="41">
        <v>0.65840500071766139</v>
      </c>
      <c r="K14" s="45">
        <v>1.3003901170351104</v>
      </c>
      <c r="L14" s="44" t="s">
        <v>308</v>
      </c>
      <c r="M14" s="39" t="s">
        <v>256</v>
      </c>
      <c r="N14" s="40">
        <v>6</v>
      </c>
      <c r="O14" s="41">
        <v>0.42805989699452013</v>
      </c>
      <c r="P14" s="46">
        <v>1.941747572815534</v>
      </c>
    </row>
    <row r="15" spans="1:16" s="8" customFormat="1" ht="28.95" customHeight="1">
      <c r="A15" s="37">
        <v>6</v>
      </c>
      <c r="B15" s="44" t="s">
        <v>311</v>
      </c>
      <c r="C15" s="39" t="s">
        <v>264</v>
      </c>
      <c r="D15" s="40">
        <v>16</v>
      </c>
      <c r="E15" s="41">
        <v>0.54785233325172611</v>
      </c>
      <c r="F15" s="45">
        <v>1.484230055658627</v>
      </c>
      <c r="G15" s="44" t="s">
        <v>265</v>
      </c>
      <c r="H15" s="39" t="s">
        <v>313</v>
      </c>
      <c r="I15" s="40">
        <v>9</v>
      </c>
      <c r="J15" s="41">
        <v>0.59256450064589539</v>
      </c>
      <c r="K15" s="45">
        <v>1.1703511053315996</v>
      </c>
      <c r="L15" s="44" t="s">
        <v>311</v>
      </c>
      <c r="M15" s="39" t="s">
        <v>314</v>
      </c>
      <c r="N15" s="40">
        <v>6</v>
      </c>
      <c r="O15" s="41">
        <v>0.42805989699452013</v>
      </c>
      <c r="P15" s="46">
        <v>1.941747572815534</v>
      </c>
    </row>
    <row r="16" spans="1:16" s="8" customFormat="1" ht="28.95" customHeight="1">
      <c r="A16" s="37">
        <v>7</v>
      </c>
      <c r="B16" s="44" t="s">
        <v>315</v>
      </c>
      <c r="C16" s="39" t="s">
        <v>316</v>
      </c>
      <c r="D16" s="40">
        <v>10</v>
      </c>
      <c r="E16" s="41">
        <v>0.3424077082823288</v>
      </c>
      <c r="F16" s="45">
        <v>0.92764378478664189</v>
      </c>
      <c r="G16" s="44" t="s">
        <v>317</v>
      </c>
      <c r="H16" s="39" t="s">
        <v>318</v>
      </c>
      <c r="I16" s="40">
        <v>7</v>
      </c>
      <c r="J16" s="41">
        <v>0.46088350050236299</v>
      </c>
      <c r="K16" s="45">
        <v>0.91027308192457734</v>
      </c>
      <c r="L16" s="44" t="s">
        <v>319</v>
      </c>
      <c r="M16" s="39" t="s">
        <v>258</v>
      </c>
      <c r="N16" s="40">
        <v>3</v>
      </c>
      <c r="O16" s="41">
        <v>0.21402994849726006</v>
      </c>
      <c r="P16" s="46">
        <v>0.970873786407767</v>
      </c>
    </row>
    <row r="17" spans="1:16" s="8" customFormat="1" ht="28.95" customHeight="1">
      <c r="A17" s="37">
        <v>8</v>
      </c>
      <c r="B17" s="44" t="s">
        <v>320</v>
      </c>
      <c r="C17" s="39" t="s">
        <v>258</v>
      </c>
      <c r="D17" s="40">
        <v>8</v>
      </c>
      <c r="E17" s="41">
        <v>0.27392616662586305</v>
      </c>
      <c r="F17" s="45">
        <v>0.74211502782931349</v>
      </c>
      <c r="G17" s="44" t="s">
        <v>261</v>
      </c>
      <c r="H17" s="39" t="s">
        <v>321</v>
      </c>
      <c r="I17" s="40">
        <v>6</v>
      </c>
      <c r="J17" s="41">
        <v>0.39504300043059687</v>
      </c>
      <c r="K17" s="47">
        <v>0.78023407022106628</v>
      </c>
      <c r="L17" s="48" t="s">
        <v>322</v>
      </c>
      <c r="M17" s="39" t="s">
        <v>323</v>
      </c>
      <c r="N17" s="40">
        <v>3</v>
      </c>
      <c r="O17" s="41">
        <v>0.21402994849726006</v>
      </c>
      <c r="P17" s="46">
        <v>0.970873786407767</v>
      </c>
    </row>
    <row r="18" spans="1:16" s="8" customFormat="1" ht="28.95" customHeight="1">
      <c r="A18" s="37">
        <v>9</v>
      </c>
      <c r="B18" s="44" t="s">
        <v>324</v>
      </c>
      <c r="C18" s="39" t="s">
        <v>260</v>
      </c>
      <c r="D18" s="40">
        <v>8</v>
      </c>
      <c r="E18" s="41">
        <v>0.27392616662586305</v>
      </c>
      <c r="F18" s="45">
        <v>0.74211502782931349</v>
      </c>
      <c r="G18" s="44" t="s">
        <v>257</v>
      </c>
      <c r="H18" s="39" t="s">
        <v>325</v>
      </c>
      <c r="I18" s="40">
        <v>5</v>
      </c>
      <c r="J18" s="41">
        <v>0.3292025003588307</v>
      </c>
      <c r="K18" s="45">
        <v>0.65019505851755521</v>
      </c>
      <c r="L18" s="49" t="s">
        <v>326</v>
      </c>
      <c r="M18" s="51" t="s">
        <v>327</v>
      </c>
      <c r="N18" s="40">
        <v>2</v>
      </c>
      <c r="O18" s="41">
        <v>0.14268663233150669</v>
      </c>
      <c r="P18" s="46">
        <v>0.6472491909385113</v>
      </c>
    </row>
    <row r="19" spans="1:16" s="8" customFormat="1" ht="28.95" customHeight="1">
      <c r="A19" s="37">
        <v>10</v>
      </c>
      <c r="B19" s="44" t="s">
        <v>328</v>
      </c>
      <c r="C19" s="39" t="s">
        <v>275</v>
      </c>
      <c r="D19" s="40">
        <v>5</v>
      </c>
      <c r="E19" s="41">
        <v>0.1712038541411644</v>
      </c>
      <c r="F19" s="45">
        <v>0.46382189239332094</v>
      </c>
      <c r="G19" s="44" t="s">
        <v>328</v>
      </c>
      <c r="H19" s="39" t="s">
        <v>329</v>
      </c>
      <c r="I19" s="40">
        <v>4</v>
      </c>
      <c r="J19" s="41">
        <v>0.26336200028706458</v>
      </c>
      <c r="K19" s="45">
        <v>0.52015604681404426</v>
      </c>
      <c r="L19" s="44" t="s">
        <v>328</v>
      </c>
      <c r="M19" s="39" t="s">
        <v>329</v>
      </c>
      <c r="N19" s="40">
        <v>1</v>
      </c>
      <c r="O19" s="41">
        <v>7.1343316165753345E-2</v>
      </c>
      <c r="P19" s="46">
        <v>0.32362459546925565</v>
      </c>
    </row>
    <row r="20" spans="1:16" s="8" customFormat="1" ht="28.95" customHeight="1">
      <c r="A20" s="37"/>
      <c r="B20" s="50"/>
      <c r="C20" s="51" t="s">
        <v>330</v>
      </c>
      <c r="D20" s="52">
        <v>178</v>
      </c>
      <c r="E20" s="41">
        <v>6.0948572074254539</v>
      </c>
      <c r="F20" s="53">
        <v>16.512059369202227</v>
      </c>
      <c r="G20" s="50"/>
      <c r="H20" s="51" t="s">
        <v>204</v>
      </c>
      <c r="I20" s="52">
        <v>120</v>
      </c>
      <c r="J20" s="54">
        <v>7.9008600086119376</v>
      </c>
      <c r="K20" s="53">
        <v>15.604681404421326</v>
      </c>
      <c r="L20" s="50"/>
      <c r="M20" s="51" t="s">
        <v>204</v>
      </c>
      <c r="N20" s="52">
        <v>55</v>
      </c>
      <c r="O20" s="54">
        <v>3.9238823891164345</v>
      </c>
      <c r="P20" s="47">
        <v>17.79935275080906</v>
      </c>
    </row>
    <row r="21" spans="1:16" s="8" customFormat="1" ht="28.95" customHeight="1">
      <c r="A21" s="55">
        <v>11</v>
      </c>
      <c r="B21" s="56" t="s">
        <v>278</v>
      </c>
      <c r="C21" s="57" t="s">
        <v>279</v>
      </c>
      <c r="D21" s="58">
        <v>5</v>
      </c>
      <c r="E21" s="59">
        <v>0.1712038541411644</v>
      </c>
      <c r="F21" s="45">
        <v>0.46382189239332094</v>
      </c>
      <c r="G21" s="56" t="s">
        <v>331</v>
      </c>
      <c r="H21" s="57" t="s">
        <v>277</v>
      </c>
      <c r="I21" s="58">
        <v>3</v>
      </c>
      <c r="J21" s="41">
        <v>0.19752150021529843</v>
      </c>
      <c r="K21" s="45">
        <v>0.39011703511053314</v>
      </c>
      <c r="L21" s="56" t="s">
        <v>332</v>
      </c>
      <c r="M21" s="57" t="s">
        <v>333</v>
      </c>
      <c r="N21" s="58">
        <v>1</v>
      </c>
      <c r="O21" s="41">
        <v>7.1343316165753345E-2</v>
      </c>
      <c r="P21" s="60">
        <v>0.32362459546925565</v>
      </c>
    </row>
    <row r="22" spans="1:16" s="8" customFormat="1" ht="28.95" customHeight="1">
      <c r="A22" s="37">
        <v>12</v>
      </c>
      <c r="B22" s="44" t="s">
        <v>322</v>
      </c>
      <c r="C22" s="39" t="s">
        <v>334</v>
      </c>
      <c r="D22" s="40">
        <v>4</v>
      </c>
      <c r="E22" s="41">
        <v>0.13696308331293153</v>
      </c>
      <c r="F22" s="47">
        <v>0.37105751391465674</v>
      </c>
      <c r="G22" s="48" t="s">
        <v>326</v>
      </c>
      <c r="H22" s="39" t="s">
        <v>335</v>
      </c>
      <c r="I22" s="40">
        <v>3</v>
      </c>
      <c r="J22" s="41">
        <v>0.19752150021529843</v>
      </c>
      <c r="K22" s="45">
        <v>0.39011703511053314</v>
      </c>
      <c r="L22" s="44" t="s">
        <v>336</v>
      </c>
      <c r="M22" s="39" t="s">
        <v>337</v>
      </c>
      <c r="N22" s="40">
        <v>1</v>
      </c>
      <c r="O22" s="41">
        <v>7.1343316165753345E-2</v>
      </c>
      <c r="P22" s="47">
        <v>0.32362459546925565</v>
      </c>
    </row>
    <row r="23" spans="1:16" s="8" customFormat="1" ht="28.95" customHeight="1">
      <c r="A23" s="37">
        <v>13</v>
      </c>
      <c r="B23" s="44" t="s">
        <v>276</v>
      </c>
      <c r="C23" s="39" t="s">
        <v>277</v>
      </c>
      <c r="D23" s="40">
        <v>3</v>
      </c>
      <c r="E23" s="41">
        <v>0.10272231248469867</v>
      </c>
      <c r="F23" s="45">
        <v>0.2782931354359926</v>
      </c>
      <c r="G23" s="48" t="s">
        <v>338</v>
      </c>
      <c r="H23" s="39" t="s">
        <v>339</v>
      </c>
      <c r="I23" s="40">
        <v>2</v>
      </c>
      <c r="J23" s="41">
        <v>0.13168100014353229</v>
      </c>
      <c r="K23" s="45">
        <v>0.26007802340702213</v>
      </c>
      <c r="L23" s="61" t="s">
        <v>340</v>
      </c>
      <c r="M23" s="39" t="s">
        <v>341</v>
      </c>
      <c r="N23" s="40">
        <v>1</v>
      </c>
      <c r="O23" s="41">
        <v>7.1343316165753345E-2</v>
      </c>
      <c r="P23" s="47">
        <v>0.32362459546925565</v>
      </c>
    </row>
    <row r="24" spans="1:16" s="8" customFormat="1" ht="28.95" customHeight="1">
      <c r="A24" s="37">
        <v>14</v>
      </c>
      <c r="B24" s="61" t="s">
        <v>332</v>
      </c>
      <c r="C24" s="39" t="s">
        <v>333</v>
      </c>
      <c r="D24" s="40">
        <v>2</v>
      </c>
      <c r="E24" s="41">
        <v>6.8481541656465764E-2</v>
      </c>
      <c r="F24" s="45">
        <v>0.18552875695732837</v>
      </c>
      <c r="G24" s="61" t="s">
        <v>342</v>
      </c>
      <c r="H24" s="39" t="s">
        <v>343</v>
      </c>
      <c r="I24" s="40">
        <v>2</v>
      </c>
      <c r="J24" s="41">
        <v>0.13168100014353229</v>
      </c>
      <c r="K24" s="47">
        <v>0.26007802340702213</v>
      </c>
      <c r="L24" s="48" t="s">
        <v>265</v>
      </c>
      <c r="M24" s="39" t="s">
        <v>266</v>
      </c>
      <c r="N24" s="40">
        <v>1</v>
      </c>
      <c r="O24" s="41">
        <v>7.1343316165753345E-2</v>
      </c>
      <c r="P24" s="47">
        <v>0.32362459546925565</v>
      </c>
    </row>
    <row r="25" spans="1:16" s="68" customFormat="1" ht="28.95" customHeight="1">
      <c r="A25" s="62">
        <v>15</v>
      </c>
      <c r="B25" s="63" t="s">
        <v>344</v>
      </c>
      <c r="C25" s="64" t="s">
        <v>345</v>
      </c>
      <c r="D25" s="65">
        <v>2</v>
      </c>
      <c r="E25" s="54">
        <v>6.8481541656465764E-2</v>
      </c>
      <c r="F25" s="53">
        <v>0.18552875695732837</v>
      </c>
      <c r="G25" s="63" t="s">
        <v>346</v>
      </c>
      <c r="H25" s="64" t="s">
        <v>347</v>
      </c>
      <c r="I25" s="66">
        <v>1</v>
      </c>
      <c r="J25" s="54">
        <v>6.5840500071766145E-2</v>
      </c>
      <c r="K25" s="53">
        <v>0.13003901170351106</v>
      </c>
      <c r="L25" s="63" t="s">
        <v>348</v>
      </c>
      <c r="M25" s="64" t="s">
        <v>283</v>
      </c>
      <c r="N25" s="66">
        <v>1</v>
      </c>
      <c r="O25" s="54">
        <v>7.1343316165753345E-2</v>
      </c>
      <c r="P25" s="67">
        <v>0.32362459546925565</v>
      </c>
    </row>
    <row r="26" spans="1:16" s="466" customFormat="1" ht="14.25" customHeight="1">
      <c r="A26" s="19" t="s">
        <v>349</v>
      </c>
      <c r="B26" s="19"/>
      <c r="G26" s="464"/>
      <c r="L26" s="464"/>
    </row>
    <row r="27" spans="1:16">
      <c r="B27" s="457"/>
      <c r="C27" s="71"/>
    </row>
    <row r="28" spans="1:16">
      <c r="B28" s="457"/>
      <c r="C28" s="71"/>
    </row>
    <row r="29" spans="1:16">
      <c r="B29" s="457"/>
      <c r="C29" s="456"/>
    </row>
    <row r="30" spans="1:16">
      <c r="B30" s="457"/>
      <c r="C30" s="456"/>
    </row>
    <row r="31" spans="1:16">
      <c r="B31" s="457"/>
      <c r="C31" s="71"/>
    </row>
    <row r="32" spans="1:16">
      <c r="B32" s="457"/>
      <c r="C32" s="71"/>
    </row>
    <row r="33" spans="2:3">
      <c r="B33" s="457"/>
      <c r="C33" s="71"/>
    </row>
    <row r="34" spans="2:3">
      <c r="B34" s="457"/>
      <c r="C34" s="71"/>
    </row>
    <row r="35" spans="2:3">
      <c r="B35" s="457"/>
      <c r="C35" s="71"/>
    </row>
    <row r="36" spans="2:3">
      <c r="B36" s="457"/>
      <c r="C36" s="71"/>
    </row>
    <row r="37" spans="2:3">
      <c r="B37" s="457"/>
      <c r="C37" s="71"/>
    </row>
    <row r="38" spans="2:3">
      <c r="B38" s="457"/>
      <c r="C38" s="71"/>
    </row>
    <row r="39" spans="2:3">
      <c r="B39" s="457"/>
      <c r="C39" s="71"/>
    </row>
    <row r="40" spans="2:3">
      <c r="B40" s="457"/>
      <c r="C40" s="71"/>
    </row>
    <row r="41" spans="2:3">
      <c r="B41" s="457"/>
      <c r="C41" s="71"/>
    </row>
    <row r="42" spans="2:3">
      <c r="B42" s="457"/>
      <c r="C42" s="71"/>
    </row>
    <row r="43" spans="2:3">
      <c r="B43" s="457"/>
      <c r="C43" s="71"/>
    </row>
    <row r="44" spans="2:3">
      <c r="B44" s="457"/>
      <c r="C44" s="71"/>
    </row>
    <row r="45" spans="2:3">
      <c r="B45" s="457"/>
      <c r="C45" s="71"/>
    </row>
    <row r="46" spans="2:3">
      <c r="B46" s="457"/>
      <c r="C46" s="71"/>
    </row>
    <row r="47" spans="2:3">
      <c r="B47" s="457"/>
      <c r="C47" s="71"/>
    </row>
    <row r="48" spans="2:3">
      <c r="B48" s="457"/>
      <c r="C48" s="71"/>
    </row>
    <row r="49" spans="2:3">
      <c r="B49" s="457"/>
      <c r="C49" s="71"/>
    </row>
    <row r="50" spans="2:3">
      <c r="B50" s="457"/>
      <c r="C50" s="71"/>
    </row>
    <row r="51" spans="2:3">
      <c r="B51" s="457"/>
      <c r="C51" s="71"/>
    </row>
    <row r="52" spans="2:3">
      <c r="B52" s="457"/>
      <c r="C52" s="71"/>
    </row>
    <row r="53" spans="2:3">
      <c r="B53" s="457"/>
      <c r="C53" s="71"/>
    </row>
    <row r="54" spans="2:3">
      <c r="B54" s="457"/>
      <c r="C54" s="71"/>
    </row>
    <row r="55" spans="2:3">
      <c r="B55" s="457"/>
      <c r="C55" s="71"/>
    </row>
    <row r="56" spans="2:3">
      <c r="B56" s="457"/>
      <c r="C56" s="71"/>
    </row>
    <row r="57" spans="2:3">
      <c r="B57" s="457"/>
      <c r="C57" s="71"/>
    </row>
    <row r="58" spans="2:3">
      <c r="B58" s="457"/>
      <c r="C58" s="71"/>
    </row>
    <row r="59" spans="2:3">
      <c r="B59" s="457"/>
      <c r="C59" s="71"/>
    </row>
    <row r="60" spans="2:3">
      <c r="B60" s="457"/>
      <c r="C60" s="71"/>
    </row>
    <row r="61" spans="2:3">
      <c r="B61" s="457"/>
      <c r="C61" s="71"/>
    </row>
    <row r="62" spans="2:3">
      <c r="B62" s="457"/>
      <c r="C62" s="71"/>
    </row>
    <row r="63" spans="2:3">
      <c r="B63" s="457"/>
      <c r="C63" s="71"/>
    </row>
    <row r="64" spans="2:3">
      <c r="B64" s="457"/>
      <c r="C64" s="71"/>
    </row>
    <row r="65" spans="2:3">
      <c r="B65" s="457"/>
      <c r="C65" s="71"/>
    </row>
    <row r="66" spans="2:3">
      <c r="B66" s="457"/>
      <c r="C66" s="71"/>
    </row>
    <row r="67" spans="2:3">
      <c r="B67" s="457"/>
      <c r="C67" s="71"/>
    </row>
    <row r="68" spans="2:3">
      <c r="B68" s="457"/>
      <c r="C68" s="71"/>
    </row>
    <row r="69" spans="2:3">
      <c r="B69" s="457"/>
      <c r="C69" s="71"/>
    </row>
    <row r="70" spans="2:3">
      <c r="B70" s="457"/>
      <c r="C70" s="71"/>
    </row>
    <row r="71" spans="2:3">
      <c r="B71" s="457"/>
      <c r="C71" s="71"/>
    </row>
    <row r="72" spans="2:3">
      <c r="B72" s="457"/>
      <c r="C72" s="71"/>
    </row>
    <row r="73" spans="2:3">
      <c r="B73" s="457"/>
      <c r="C73" s="71"/>
    </row>
    <row r="74" spans="2:3">
      <c r="B74" s="457"/>
      <c r="C74" s="71"/>
    </row>
    <row r="75" spans="2:3">
      <c r="B75" s="457"/>
      <c r="C75" s="71"/>
    </row>
    <row r="76" spans="2:3">
      <c r="B76" s="457"/>
      <c r="C76" s="71"/>
    </row>
    <row r="77" spans="2:3">
      <c r="B77" s="457"/>
      <c r="C77" s="71"/>
    </row>
    <row r="78" spans="2:3">
      <c r="B78" s="457"/>
      <c r="C78" s="71"/>
    </row>
    <row r="79" spans="2:3">
      <c r="B79" s="457"/>
      <c r="C79" s="71"/>
    </row>
    <row r="80" spans="2:3">
      <c r="B80" s="457"/>
      <c r="C80" s="71"/>
    </row>
  </sheetData>
  <mergeCells count="1">
    <mergeCell ref="A1:P1"/>
  </mergeCells>
  <phoneticPr fontId="2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showGridLines="0" topLeftCell="A13" workbookViewId="0">
      <selection sqref="A1:IV65536"/>
    </sheetView>
  </sheetViews>
  <sheetFormatPr defaultColWidth="8.09765625" defaultRowHeight="16.2"/>
  <cols>
    <col min="1" max="1" width="2.69921875" style="456" customWidth="1"/>
    <col min="2" max="2" width="11.8984375" style="7" customWidth="1"/>
    <col min="3" max="3" width="18.09765625" style="73" customWidth="1"/>
    <col min="4" max="6" width="7.09765625" style="456" customWidth="1"/>
    <col min="7" max="7" width="11.8984375" style="457" customWidth="1"/>
    <col min="8" max="8" width="18.09765625" style="71" customWidth="1"/>
    <col min="9" max="11" width="7.09765625" style="456" customWidth="1"/>
    <col min="12" max="12" width="11.8984375" style="457" customWidth="1"/>
    <col min="13" max="13" width="18.09765625" style="71" customWidth="1"/>
    <col min="14" max="16" width="7.09765625" style="456" customWidth="1"/>
    <col min="17" max="16384" width="8.09765625" style="456"/>
  </cols>
  <sheetData>
    <row r="1" spans="1:16" s="452" customFormat="1" ht="24.6">
      <c r="A1" s="474" t="s">
        <v>391</v>
      </c>
      <c r="B1" s="474"/>
      <c r="C1" s="474"/>
      <c r="D1" s="474"/>
      <c r="E1" s="474"/>
      <c r="F1" s="474"/>
      <c r="G1" s="474"/>
      <c r="H1" s="474"/>
      <c r="I1" s="474"/>
      <c r="J1" s="474"/>
      <c r="K1" s="474"/>
      <c r="L1" s="474"/>
      <c r="M1" s="474"/>
      <c r="N1" s="474"/>
      <c r="O1" s="474"/>
      <c r="P1" s="474"/>
    </row>
    <row r="2" spans="1:16" s="452" customFormat="1" ht="6" customHeight="1">
      <c r="A2" s="139"/>
      <c r="B2" s="453"/>
      <c r="C2" s="146"/>
      <c r="D2" s="454"/>
      <c r="E2" s="454"/>
      <c r="F2" s="454"/>
      <c r="G2" s="453"/>
      <c r="H2" s="146"/>
      <c r="I2" s="454"/>
      <c r="J2" s="454"/>
      <c r="K2" s="454"/>
      <c r="L2" s="453"/>
      <c r="M2" s="146"/>
      <c r="N2" s="454"/>
      <c r="O2" s="454"/>
      <c r="P2" s="454"/>
    </row>
    <row r="3" spans="1:16" s="452" customFormat="1">
      <c r="A3" s="5" t="s">
        <v>287</v>
      </c>
      <c r="B3" s="453"/>
      <c r="C3" s="148"/>
      <c r="D3" s="454"/>
      <c r="E3" s="454"/>
      <c r="F3" s="454"/>
      <c r="G3" s="453"/>
      <c r="H3" s="146"/>
      <c r="I3" s="454"/>
      <c r="J3" s="454"/>
      <c r="K3" s="454"/>
      <c r="L3" s="453"/>
      <c r="M3" s="146"/>
      <c r="N3" s="454"/>
      <c r="O3" s="454"/>
      <c r="P3" s="455"/>
    </row>
    <row r="4" spans="1:16">
      <c r="P4" s="458" t="s">
        <v>233</v>
      </c>
    </row>
    <row r="5" spans="1:16" s="19" customFormat="1" ht="14.25" customHeight="1">
      <c r="A5" s="10" t="s">
        <v>0</v>
      </c>
      <c r="B5" s="11"/>
      <c r="C5" s="12" t="s">
        <v>1</v>
      </c>
      <c r="D5" s="11"/>
      <c r="E5" s="13"/>
      <c r="F5" s="14"/>
      <c r="G5" s="11"/>
      <c r="H5" s="12" t="s">
        <v>2</v>
      </c>
      <c r="I5" s="11"/>
      <c r="J5" s="15"/>
      <c r="K5" s="16"/>
      <c r="L5" s="17"/>
      <c r="M5" s="12" t="s">
        <v>3</v>
      </c>
      <c r="N5" s="11"/>
      <c r="O5" s="15"/>
      <c r="P5" s="18"/>
    </row>
    <row r="6" spans="1:16" s="19" customFormat="1" ht="14.25" customHeight="1">
      <c r="A6" s="87"/>
      <c r="B6" s="21" t="s">
        <v>124</v>
      </c>
      <c r="C6" s="91"/>
      <c r="D6" s="10" t="s">
        <v>5</v>
      </c>
      <c r="E6" s="90" t="s">
        <v>234</v>
      </c>
      <c r="F6" s="10" t="s">
        <v>235</v>
      </c>
      <c r="G6" s="21" t="s">
        <v>124</v>
      </c>
      <c r="H6" s="91"/>
      <c r="I6" s="10" t="s">
        <v>5</v>
      </c>
      <c r="J6" s="90" t="s">
        <v>234</v>
      </c>
      <c r="K6" s="10" t="s">
        <v>235</v>
      </c>
      <c r="L6" s="21" t="s">
        <v>124</v>
      </c>
      <c r="M6" s="91"/>
      <c r="N6" s="10" t="s">
        <v>5</v>
      </c>
      <c r="O6" s="459" t="s">
        <v>234</v>
      </c>
      <c r="P6" s="460" t="s">
        <v>235</v>
      </c>
    </row>
    <row r="7" spans="1:16" s="19" customFormat="1" ht="14.25" customHeight="1">
      <c r="A7" s="87"/>
      <c r="B7" s="461" t="s">
        <v>236</v>
      </c>
      <c r="C7" s="96" t="s">
        <v>8</v>
      </c>
      <c r="D7" s="94"/>
      <c r="E7" s="95" t="s">
        <v>16</v>
      </c>
      <c r="F7" s="94" t="s">
        <v>237</v>
      </c>
      <c r="G7" s="461" t="s">
        <v>236</v>
      </c>
      <c r="H7" s="96" t="s">
        <v>8</v>
      </c>
      <c r="I7" s="94"/>
      <c r="J7" s="95" t="s">
        <v>16</v>
      </c>
      <c r="K7" s="94" t="s">
        <v>237</v>
      </c>
      <c r="L7" s="461" t="s">
        <v>236</v>
      </c>
      <c r="M7" s="96" t="s">
        <v>8</v>
      </c>
      <c r="N7" s="94"/>
      <c r="O7" s="95" t="s">
        <v>16</v>
      </c>
      <c r="P7" s="97" t="s">
        <v>237</v>
      </c>
    </row>
    <row r="8" spans="1:16" s="19" customFormat="1" ht="14.25" customHeight="1">
      <c r="A8" s="98" t="s">
        <v>13</v>
      </c>
      <c r="B8" s="103" t="s">
        <v>14</v>
      </c>
      <c r="C8" s="102"/>
      <c r="D8" s="98" t="s">
        <v>15</v>
      </c>
      <c r="E8" s="101" t="s">
        <v>234</v>
      </c>
      <c r="F8" s="98" t="s">
        <v>17</v>
      </c>
      <c r="G8" s="103" t="s">
        <v>14</v>
      </c>
      <c r="H8" s="102"/>
      <c r="I8" s="98" t="s">
        <v>15</v>
      </c>
      <c r="J8" s="101" t="s">
        <v>234</v>
      </c>
      <c r="K8" s="98" t="s">
        <v>17</v>
      </c>
      <c r="L8" s="103" t="s">
        <v>14</v>
      </c>
      <c r="M8" s="102"/>
      <c r="N8" s="98" t="s">
        <v>15</v>
      </c>
      <c r="O8" s="101" t="s">
        <v>234</v>
      </c>
      <c r="P8" s="103" t="s">
        <v>17</v>
      </c>
    </row>
    <row r="9" spans="1:16" s="1" customFormat="1" ht="28.95" customHeight="1">
      <c r="A9" s="462"/>
      <c r="B9" s="38" t="s">
        <v>136</v>
      </c>
      <c r="C9" s="39" t="s">
        <v>19</v>
      </c>
      <c r="D9" s="40">
        <v>1157</v>
      </c>
      <c r="E9" s="41">
        <v>38.486224044043944</v>
      </c>
      <c r="F9" s="42">
        <v>100</v>
      </c>
      <c r="G9" s="38" t="s">
        <v>136</v>
      </c>
      <c r="H9" s="39" t="s">
        <v>19</v>
      </c>
      <c r="I9" s="40">
        <v>803</v>
      </c>
      <c r="J9" s="41">
        <v>51.382479854132626</v>
      </c>
      <c r="K9" s="42">
        <v>100</v>
      </c>
      <c r="L9" s="38" t="s">
        <v>136</v>
      </c>
      <c r="M9" s="39" t="s">
        <v>19</v>
      </c>
      <c r="N9" s="40">
        <v>354</v>
      </c>
      <c r="O9" s="41">
        <v>24.524049848941551</v>
      </c>
      <c r="P9" s="43">
        <v>100</v>
      </c>
    </row>
    <row r="10" spans="1:16" s="8" customFormat="1" ht="28.95" customHeight="1">
      <c r="A10" s="37">
        <v>1</v>
      </c>
      <c r="B10" s="44" t="s">
        <v>193</v>
      </c>
      <c r="C10" s="39" t="s">
        <v>21</v>
      </c>
      <c r="D10" s="40">
        <v>530</v>
      </c>
      <c r="E10" s="41">
        <v>17.629799999999999</v>
      </c>
      <c r="F10" s="45">
        <v>45.808124459809854</v>
      </c>
      <c r="G10" s="44" t="s">
        <v>193</v>
      </c>
      <c r="H10" s="39" t="s">
        <v>21</v>
      </c>
      <c r="I10" s="40">
        <v>409</v>
      </c>
      <c r="J10" s="41">
        <v>26.171099999999999</v>
      </c>
      <c r="K10" s="45">
        <v>50.933997509339974</v>
      </c>
      <c r="L10" s="44" t="s">
        <v>193</v>
      </c>
      <c r="M10" s="39" t="s">
        <v>21</v>
      </c>
      <c r="N10" s="40">
        <v>121</v>
      </c>
      <c r="O10" s="41">
        <v>8.3825142139037503</v>
      </c>
      <c r="P10" s="46">
        <v>34.180790960451979</v>
      </c>
    </row>
    <row r="11" spans="1:16" s="8" customFormat="1" ht="28.95" customHeight="1">
      <c r="A11" s="37">
        <v>2</v>
      </c>
      <c r="B11" s="44" t="s">
        <v>194</v>
      </c>
      <c r="C11" s="39" t="s">
        <v>127</v>
      </c>
      <c r="D11" s="40">
        <v>193</v>
      </c>
      <c r="E11" s="41">
        <v>6.4199000000000002</v>
      </c>
      <c r="F11" s="45">
        <v>16.681071737251514</v>
      </c>
      <c r="G11" s="44" t="s">
        <v>194</v>
      </c>
      <c r="H11" s="39" t="s">
        <v>127</v>
      </c>
      <c r="I11" s="40">
        <v>126</v>
      </c>
      <c r="J11" s="41">
        <v>8.0625</v>
      </c>
      <c r="K11" s="45">
        <v>15.691158156911582</v>
      </c>
      <c r="L11" s="44" t="s">
        <v>194</v>
      </c>
      <c r="M11" s="39" t="s">
        <v>127</v>
      </c>
      <c r="N11" s="40">
        <v>67</v>
      </c>
      <c r="O11" s="41">
        <v>4.6415574572855478</v>
      </c>
      <c r="P11" s="46">
        <v>18.926553672316384</v>
      </c>
    </row>
    <row r="12" spans="1:16" s="8" customFormat="1" ht="28.95" customHeight="1">
      <c r="A12" s="37">
        <v>3</v>
      </c>
      <c r="B12" s="44" t="s">
        <v>143</v>
      </c>
      <c r="C12" s="39" t="s">
        <v>23</v>
      </c>
      <c r="D12" s="40">
        <v>122</v>
      </c>
      <c r="E12" s="41">
        <v>4.0580999999999996</v>
      </c>
      <c r="F12" s="45">
        <v>10.544511668107173</v>
      </c>
      <c r="G12" s="44" t="s">
        <v>143</v>
      </c>
      <c r="H12" s="39" t="s">
        <v>23</v>
      </c>
      <c r="I12" s="40">
        <v>71</v>
      </c>
      <c r="J12" s="41">
        <v>4.5430999999999999</v>
      </c>
      <c r="K12" s="45">
        <v>8.8418430884184307</v>
      </c>
      <c r="L12" s="44" t="s">
        <v>143</v>
      </c>
      <c r="M12" s="39" t="s">
        <v>23</v>
      </c>
      <c r="N12" s="40">
        <v>51</v>
      </c>
      <c r="O12" s="41">
        <v>3.5331258256949694</v>
      </c>
      <c r="P12" s="46">
        <v>14.40677966101695</v>
      </c>
    </row>
    <row r="13" spans="1:16" s="8" customFormat="1" ht="28.95" customHeight="1">
      <c r="A13" s="37">
        <v>4</v>
      </c>
      <c r="B13" s="44" t="s">
        <v>158</v>
      </c>
      <c r="C13" s="39" t="s">
        <v>128</v>
      </c>
      <c r="D13" s="40">
        <v>55</v>
      </c>
      <c r="E13" s="41">
        <v>1.8294999999999999</v>
      </c>
      <c r="F13" s="45">
        <v>4.7536732929991361</v>
      </c>
      <c r="G13" s="44" t="s">
        <v>158</v>
      </c>
      <c r="H13" s="39" t="s">
        <v>128</v>
      </c>
      <c r="I13" s="40">
        <v>41</v>
      </c>
      <c r="J13" s="41">
        <v>2.6234999999999999</v>
      </c>
      <c r="K13" s="45">
        <v>5.1058530510585305</v>
      </c>
      <c r="L13" s="44" t="s">
        <v>158</v>
      </c>
      <c r="M13" s="39" t="s">
        <v>128</v>
      </c>
      <c r="N13" s="40">
        <v>14</v>
      </c>
      <c r="O13" s="41">
        <v>0.96987767764175625</v>
      </c>
      <c r="P13" s="46">
        <v>3.9548022598870056</v>
      </c>
    </row>
    <row r="14" spans="1:16" s="8" customFormat="1" ht="28.95" customHeight="1">
      <c r="A14" s="37">
        <v>5</v>
      </c>
      <c r="B14" s="44" t="s">
        <v>195</v>
      </c>
      <c r="C14" s="39" t="s">
        <v>131</v>
      </c>
      <c r="D14" s="40">
        <v>19</v>
      </c>
      <c r="E14" s="41">
        <v>0.63200000000000001</v>
      </c>
      <c r="F14" s="45">
        <v>1.6421780466724287</v>
      </c>
      <c r="G14" s="44" t="s">
        <v>182</v>
      </c>
      <c r="H14" s="39" t="s">
        <v>129</v>
      </c>
      <c r="I14" s="40">
        <v>14</v>
      </c>
      <c r="J14" s="41">
        <v>0.89580000000000004</v>
      </c>
      <c r="K14" s="45">
        <v>1.7434620174346203</v>
      </c>
      <c r="L14" s="44" t="s">
        <v>188</v>
      </c>
      <c r="M14" s="39" t="s">
        <v>130</v>
      </c>
      <c r="N14" s="40">
        <v>8</v>
      </c>
      <c r="O14" s="41">
        <v>0.55421581579528933</v>
      </c>
      <c r="P14" s="46">
        <v>2.2598870056497176</v>
      </c>
    </row>
    <row r="15" spans="1:16" s="8" customFormat="1" ht="28.95" customHeight="1">
      <c r="A15" s="37">
        <v>6</v>
      </c>
      <c r="B15" s="44" t="s">
        <v>182</v>
      </c>
      <c r="C15" s="39" t="s">
        <v>129</v>
      </c>
      <c r="D15" s="40">
        <v>18</v>
      </c>
      <c r="E15" s="41">
        <v>0.59870000000000001</v>
      </c>
      <c r="F15" s="45">
        <v>1.5557476231633536</v>
      </c>
      <c r="G15" s="44" t="s">
        <v>195</v>
      </c>
      <c r="H15" s="39" t="s">
        <v>131</v>
      </c>
      <c r="I15" s="40">
        <v>14</v>
      </c>
      <c r="J15" s="41">
        <v>0.89580000000000004</v>
      </c>
      <c r="K15" s="45">
        <v>1.7434620174346203</v>
      </c>
      <c r="L15" s="44" t="s">
        <v>159</v>
      </c>
      <c r="M15" s="39" t="s">
        <v>31</v>
      </c>
      <c r="N15" s="40">
        <v>6</v>
      </c>
      <c r="O15" s="41">
        <v>0.41566186184646697</v>
      </c>
      <c r="P15" s="46">
        <v>1.6949152542372881</v>
      </c>
    </row>
    <row r="16" spans="1:16" s="8" customFormat="1" ht="28.95" customHeight="1">
      <c r="A16" s="37">
        <v>7</v>
      </c>
      <c r="B16" s="44" t="s">
        <v>159</v>
      </c>
      <c r="C16" s="39" t="s">
        <v>31</v>
      </c>
      <c r="D16" s="40">
        <v>17</v>
      </c>
      <c r="E16" s="41">
        <v>0.56540000000000001</v>
      </c>
      <c r="F16" s="45">
        <v>1.4693171996542782</v>
      </c>
      <c r="G16" s="44" t="s">
        <v>159</v>
      </c>
      <c r="H16" s="39" t="s">
        <v>31</v>
      </c>
      <c r="I16" s="40">
        <v>11</v>
      </c>
      <c r="J16" s="41">
        <v>0.70379999999999998</v>
      </c>
      <c r="K16" s="45">
        <v>1.3698630136986301</v>
      </c>
      <c r="L16" s="44" t="s">
        <v>195</v>
      </c>
      <c r="M16" s="39" t="s">
        <v>131</v>
      </c>
      <c r="N16" s="40">
        <v>5</v>
      </c>
      <c r="O16" s="41">
        <v>0.34638488487205582</v>
      </c>
      <c r="P16" s="46">
        <v>1.4124293785310735</v>
      </c>
    </row>
    <row r="17" spans="1:16" s="8" customFormat="1" ht="28.95" customHeight="1">
      <c r="A17" s="37">
        <v>8</v>
      </c>
      <c r="B17" s="44" t="s">
        <v>188</v>
      </c>
      <c r="C17" s="39" t="s">
        <v>130</v>
      </c>
      <c r="D17" s="40">
        <v>14</v>
      </c>
      <c r="E17" s="41">
        <v>0.46560000000000001</v>
      </c>
      <c r="F17" s="45">
        <v>1.2100259291270528</v>
      </c>
      <c r="G17" s="44" t="s">
        <v>166</v>
      </c>
      <c r="H17" s="39" t="s">
        <v>35</v>
      </c>
      <c r="I17" s="40">
        <v>7</v>
      </c>
      <c r="J17" s="41">
        <v>0.44790000000000002</v>
      </c>
      <c r="K17" s="47">
        <v>0.87173100871731013</v>
      </c>
      <c r="L17" s="48" t="s">
        <v>182</v>
      </c>
      <c r="M17" s="39" t="s">
        <v>129</v>
      </c>
      <c r="N17" s="40">
        <v>4</v>
      </c>
      <c r="O17" s="41">
        <v>0.27710790789764467</v>
      </c>
      <c r="P17" s="46">
        <v>1.1299435028248588</v>
      </c>
    </row>
    <row r="18" spans="1:16" s="8" customFormat="1" ht="28.95" customHeight="1">
      <c r="A18" s="37">
        <v>9</v>
      </c>
      <c r="B18" s="44" t="s">
        <v>166</v>
      </c>
      <c r="C18" s="39" t="s">
        <v>35</v>
      </c>
      <c r="D18" s="40">
        <v>10</v>
      </c>
      <c r="E18" s="41">
        <v>0.33260000000000001</v>
      </c>
      <c r="F18" s="45">
        <v>0.86430423509075194</v>
      </c>
      <c r="G18" s="44" t="s">
        <v>142</v>
      </c>
      <c r="H18" s="39" t="s">
        <v>134</v>
      </c>
      <c r="I18" s="40">
        <v>6</v>
      </c>
      <c r="J18" s="41">
        <v>0.38390000000000002</v>
      </c>
      <c r="K18" s="45">
        <v>0.74719800747198006</v>
      </c>
      <c r="L18" s="49" t="s">
        <v>183</v>
      </c>
      <c r="M18" s="51" t="s">
        <v>133</v>
      </c>
      <c r="N18" s="40">
        <v>4</v>
      </c>
      <c r="O18" s="41">
        <v>0.27710790789764467</v>
      </c>
      <c r="P18" s="46">
        <v>1.1299435028248588</v>
      </c>
    </row>
    <row r="19" spans="1:16" s="8" customFormat="1" ht="28.95" customHeight="1">
      <c r="A19" s="37">
        <v>10</v>
      </c>
      <c r="B19" s="44" t="s">
        <v>145</v>
      </c>
      <c r="C19" s="39" t="s">
        <v>206</v>
      </c>
      <c r="D19" s="40">
        <v>7</v>
      </c>
      <c r="E19" s="41">
        <v>0.23280000000000001</v>
      </c>
      <c r="F19" s="45">
        <v>0.60501296456352638</v>
      </c>
      <c r="G19" s="44" t="s">
        <v>188</v>
      </c>
      <c r="H19" s="39" t="s">
        <v>130</v>
      </c>
      <c r="I19" s="40">
        <v>6</v>
      </c>
      <c r="J19" s="41">
        <v>0.38390000000000002</v>
      </c>
      <c r="K19" s="45">
        <v>0.74719800747198006</v>
      </c>
      <c r="L19" s="44" t="s">
        <v>147</v>
      </c>
      <c r="M19" s="39" t="s">
        <v>45</v>
      </c>
      <c r="N19" s="40">
        <v>3</v>
      </c>
      <c r="O19" s="41">
        <v>0.20783093092323349</v>
      </c>
      <c r="P19" s="46">
        <v>0.84745762711864403</v>
      </c>
    </row>
    <row r="20" spans="1:16" s="8" customFormat="1" ht="28.95" customHeight="1">
      <c r="A20" s="37"/>
      <c r="B20" s="50"/>
      <c r="C20" s="51" t="s">
        <v>41</v>
      </c>
      <c r="D20" s="52">
        <v>172</v>
      </c>
      <c r="E20" s="41">
        <v>5.721374706634017</v>
      </c>
      <c r="F20" s="53">
        <v>14.866032843560934</v>
      </c>
      <c r="G20" s="50"/>
      <c r="H20" s="51" t="s">
        <v>41</v>
      </c>
      <c r="I20" s="52">
        <v>98</v>
      </c>
      <c r="J20" s="54">
        <v>6.2708381391095855</v>
      </c>
      <c r="K20" s="53">
        <v>12.204234122042342</v>
      </c>
      <c r="L20" s="50"/>
      <c r="M20" s="51" t="s">
        <v>41</v>
      </c>
      <c r="N20" s="52">
        <v>71</v>
      </c>
      <c r="O20" s="54">
        <v>4.9186653651831929</v>
      </c>
      <c r="P20" s="47">
        <v>20.056497175141242</v>
      </c>
    </row>
    <row r="21" spans="1:16" s="8" customFormat="1" ht="28.95" customHeight="1">
      <c r="A21" s="55">
        <v>11</v>
      </c>
      <c r="B21" s="56" t="s">
        <v>142</v>
      </c>
      <c r="C21" s="57" t="s">
        <v>134</v>
      </c>
      <c r="D21" s="58">
        <v>6</v>
      </c>
      <c r="E21" s="59">
        <v>0.19950000000000001</v>
      </c>
      <c r="F21" s="45">
        <v>0.51858254105445112</v>
      </c>
      <c r="G21" s="56" t="s">
        <v>145</v>
      </c>
      <c r="H21" s="57" t="s">
        <v>206</v>
      </c>
      <c r="I21" s="58">
        <v>5</v>
      </c>
      <c r="J21" s="41">
        <v>0.31990000000000002</v>
      </c>
      <c r="K21" s="45">
        <v>0.62266500622665011</v>
      </c>
      <c r="L21" s="56" t="s">
        <v>166</v>
      </c>
      <c r="M21" s="57" t="s">
        <v>35</v>
      </c>
      <c r="N21" s="58">
        <v>3</v>
      </c>
      <c r="O21" s="41">
        <v>0.20783093092323349</v>
      </c>
      <c r="P21" s="60">
        <v>0.84745762711864403</v>
      </c>
    </row>
    <row r="22" spans="1:16" s="8" customFormat="1" ht="28.95" customHeight="1">
      <c r="A22" s="37">
        <v>12</v>
      </c>
      <c r="B22" s="44" t="s">
        <v>147</v>
      </c>
      <c r="C22" s="39" t="s">
        <v>45</v>
      </c>
      <c r="D22" s="40">
        <v>6</v>
      </c>
      <c r="E22" s="41">
        <v>0.19950000000000001</v>
      </c>
      <c r="F22" s="47">
        <v>0.51858254105445112</v>
      </c>
      <c r="G22" s="48" t="s">
        <v>147</v>
      </c>
      <c r="H22" s="39" t="s">
        <v>45</v>
      </c>
      <c r="I22" s="40">
        <v>3</v>
      </c>
      <c r="J22" s="41">
        <v>0.19189999999999999</v>
      </c>
      <c r="K22" s="45">
        <v>0.37359900373599003</v>
      </c>
      <c r="L22" s="44" t="s">
        <v>139</v>
      </c>
      <c r="M22" s="39" t="s">
        <v>64</v>
      </c>
      <c r="N22" s="40">
        <v>2</v>
      </c>
      <c r="O22" s="41">
        <v>0.13855395394882233</v>
      </c>
      <c r="P22" s="47">
        <v>0.56497175141242939</v>
      </c>
    </row>
    <row r="23" spans="1:16" s="8" customFormat="1" ht="28.95" customHeight="1">
      <c r="A23" s="37">
        <v>13</v>
      </c>
      <c r="B23" s="44" t="s">
        <v>183</v>
      </c>
      <c r="C23" s="39" t="s">
        <v>133</v>
      </c>
      <c r="D23" s="40">
        <v>5</v>
      </c>
      <c r="E23" s="41">
        <v>0.1663</v>
      </c>
      <c r="F23" s="45">
        <v>0.43215211754537597</v>
      </c>
      <c r="G23" s="48" t="s">
        <v>139</v>
      </c>
      <c r="H23" s="39" t="s">
        <v>64</v>
      </c>
      <c r="I23" s="40">
        <v>2</v>
      </c>
      <c r="J23" s="41">
        <v>0.12790000000000001</v>
      </c>
      <c r="K23" s="45">
        <v>0.24906600249066002</v>
      </c>
      <c r="L23" s="61" t="s">
        <v>145</v>
      </c>
      <c r="M23" s="39" t="s">
        <v>206</v>
      </c>
      <c r="N23" s="40">
        <v>2</v>
      </c>
      <c r="O23" s="41">
        <v>0.13855395394882233</v>
      </c>
      <c r="P23" s="47">
        <v>0.56497175141242939</v>
      </c>
    </row>
    <row r="24" spans="1:16" s="8" customFormat="1" ht="28.95" customHeight="1">
      <c r="A24" s="37">
        <v>14</v>
      </c>
      <c r="B24" s="61" t="s">
        <v>139</v>
      </c>
      <c r="C24" s="39" t="s">
        <v>64</v>
      </c>
      <c r="D24" s="40">
        <v>4</v>
      </c>
      <c r="E24" s="41">
        <v>0.13300000000000001</v>
      </c>
      <c r="F24" s="45">
        <v>0.34572169403630076</v>
      </c>
      <c r="G24" s="61" t="s">
        <v>146</v>
      </c>
      <c r="H24" s="39" t="s">
        <v>40</v>
      </c>
      <c r="I24" s="40">
        <v>2</v>
      </c>
      <c r="J24" s="41">
        <v>0.12790000000000001</v>
      </c>
      <c r="K24" s="47">
        <v>0.24906600249066002</v>
      </c>
      <c r="L24" s="48" t="s">
        <v>146</v>
      </c>
      <c r="M24" s="39" t="s">
        <v>40</v>
      </c>
      <c r="N24" s="40">
        <v>2</v>
      </c>
      <c r="O24" s="41">
        <v>0.13855395394882233</v>
      </c>
      <c r="P24" s="47">
        <v>0.56497175141242939</v>
      </c>
    </row>
    <row r="25" spans="1:16" s="68" customFormat="1" ht="28.95" customHeight="1">
      <c r="A25" s="62">
        <v>15</v>
      </c>
      <c r="B25" s="63" t="s">
        <v>146</v>
      </c>
      <c r="C25" s="64" t="s">
        <v>40</v>
      </c>
      <c r="D25" s="65">
        <v>4</v>
      </c>
      <c r="E25" s="54">
        <v>0.13300000000000001</v>
      </c>
      <c r="F25" s="53">
        <v>0.34572169403630076</v>
      </c>
      <c r="G25" s="63" t="s">
        <v>165</v>
      </c>
      <c r="H25" s="64" t="s">
        <v>164</v>
      </c>
      <c r="I25" s="66">
        <v>2</v>
      </c>
      <c r="J25" s="54">
        <v>0.12790000000000001</v>
      </c>
      <c r="K25" s="53">
        <v>0.24906600249066002</v>
      </c>
      <c r="L25" s="63" t="s">
        <v>185</v>
      </c>
      <c r="M25" s="64" t="s">
        <v>184</v>
      </c>
      <c r="N25" s="66">
        <v>1</v>
      </c>
      <c r="O25" s="54">
        <v>6.9277000000000005E-2</v>
      </c>
      <c r="P25" s="67">
        <v>0.2824858757062147</v>
      </c>
    </row>
    <row r="26" spans="1:16" s="463" customFormat="1" ht="14.25" customHeight="1">
      <c r="A26" s="19" t="s">
        <v>288</v>
      </c>
      <c r="B26" s="19"/>
      <c r="C26" s="465"/>
      <c r="D26" s="465"/>
      <c r="E26" s="465"/>
      <c r="F26" s="465"/>
      <c r="G26" s="464"/>
      <c r="H26" s="465"/>
      <c r="I26" s="465"/>
      <c r="J26" s="465"/>
      <c r="K26" s="465"/>
      <c r="L26" s="464"/>
      <c r="M26" s="465"/>
      <c r="N26" s="465"/>
      <c r="O26" s="465"/>
      <c r="P26" s="465"/>
    </row>
    <row r="27" spans="1:16">
      <c r="B27" s="457"/>
      <c r="C27" s="71"/>
    </row>
    <row r="28" spans="1:16">
      <c r="B28" s="457"/>
      <c r="C28" s="71"/>
    </row>
    <row r="29" spans="1:16">
      <c r="B29" s="457"/>
      <c r="C29" s="456"/>
    </row>
    <row r="30" spans="1:16">
      <c r="B30" s="457"/>
      <c r="C30" s="456"/>
    </row>
    <row r="31" spans="1:16">
      <c r="B31" s="457"/>
      <c r="C31" s="71"/>
    </row>
    <row r="32" spans="1:16">
      <c r="B32" s="457"/>
      <c r="C32" s="71"/>
    </row>
    <row r="33" spans="2:3">
      <c r="B33" s="457"/>
      <c r="C33" s="71"/>
    </row>
    <row r="34" spans="2:3">
      <c r="B34" s="457"/>
      <c r="C34" s="71"/>
    </row>
    <row r="35" spans="2:3">
      <c r="B35" s="457"/>
      <c r="C35" s="71"/>
    </row>
    <row r="36" spans="2:3">
      <c r="B36" s="457"/>
      <c r="C36" s="71"/>
    </row>
    <row r="37" spans="2:3">
      <c r="B37" s="457"/>
      <c r="C37" s="71"/>
    </row>
    <row r="38" spans="2:3">
      <c r="B38" s="457"/>
      <c r="C38" s="71"/>
    </row>
    <row r="39" spans="2:3">
      <c r="B39" s="457"/>
      <c r="C39" s="71"/>
    </row>
    <row r="40" spans="2:3">
      <c r="B40" s="457"/>
      <c r="C40" s="71"/>
    </row>
    <row r="41" spans="2:3">
      <c r="B41" s="457"/>
      <c r="C41" s="71"/>
    </row>
    <row r="42" spans="2:3">
      <c r="B42" s="457"/>
      <c r="C42" s="71"/>
    </row>
    <row r="43" spans="2:3">
      <c r="B43" s="457"/>
      <c r="C43" s="71"/>
    </row>
    <row r="44" spans="2:3">
      <c r="B44" s="457"/>
      <c r="C44" s="71"/>
    </row>
    <row r="45" spans="2:3">
      <c r="B45" s="457"/>
      <c r="C45" s="71"/>
    </row>
    <row r="46" spans="2:3">
      <c r="B46" s="457"/>
      <c r="C46" s="71"/>
    </row>
    <row r="47" spans="2:3">
      <c r="B47" s="457"/>
      <c r="C47" s="71"/>
    </row>
    <row r="48" spans="2:3">
      <c r="B48" s="457"/>
      <c r="C48" s="71"/>
    </row>
    <row r="49" spans="2:3">
      <c r="B49" s="457"/>
      <c r="C49" s="71"/>
    </row>
    <row r="50" spans="2:3">
      <c r="B50" s="457"/>
      <c r="C50" s="71"/>
    </row>
    <row r="51" spans="2:3">
      <c r="B51" s="457"/>
      <c r="C51" s="71"/>
    </row>
    <row r="52" spans="2:3">
      <c r="B52" s="457"/>
      <c r="C52" s="71"/>
    </row>
    <row r="53" spans="2:3">
      <c r="B53" s="457"/>
      <c r="C53" s="71"/>
    </row>
    <row r="54" spans="2:3">
      <c r="B54" s="457"/>
      <c r="C54" s="71"/>
    </row>
    <row r="55" spans="2:3">
      <c r="B55" s="457"/>
      <c r="C55" s="71"/>
    </row>
    <row r="56" spans="2:3">
      <c r="B56" s="457"/>
      <c r="C56" s="71"/>
    </row>
    <row r="57" spans="2:3">
      <c r="B57" s="457"/>
      <c r="C57" s="71"/>
    </row>
    <row r="58" spans="2:3">
      <c r="B58" s="457"/>
      <c r="C58" s="71"/>
    </row>
    <row r="59" spans="2:3">
      <c r="B59" s="457"/>
      <c r="C59" s="71"/>
    </row>
    <row r="60" spans="2:3">
      <c r="B60" s="457"/>
      <c r="C60" s="71"/>
    </row>
    <row r="61" spans="2:3">
      <c r="B61" s="457"/>
      <c r="C61" s="71"/>
    </row>
    <row r="62" spans="2:3">
      <c r="B62" s="457"/>
      <c r="C62" s="71"/>
    </row>
    <row r="63" spans="2:3">
      <c r="B63" s="457"/>
      <c r="C63" s="71"/>
    </row>
    <row r="64" spans="2:3">
      <c r="B64" s="457"/>
      <c r="C64" s="71"/>
    </row>
    <row r="65" spans="2:3">
      <c r="B65" s="457"/>
      <c r="C65" s="71"/>
    </row>
    <row r="66" spans="2:3">
      <c r="B66" s="457"/>
      <c r="C66" s="71"/>
    </row>
    <row r="67" spans="2:3">
      <c r="B67" s="457"/>
      <c r="C67" s="71"/>
    </row>
    <row r="68" spans="2:3">
      <c r="B68" s="457"/>
      <c r="C68" s="71"/>
    </row>
    <row r="69" spans="2:3">
      <c r="B69" s="457"/>
      <c r="C69" s="71"/>
    </row>
    <row r="70" spans="2:3">
      <c r="B70" s="457"/>
      <c r="C70" s="71"/>
    </row>
    <row r="71" spans="2:3">
      <c r="B71" s="457"/>
      <c r="C71" s="71"/>
    </row>
    <row r="72" spans="2:3">
      <c r="B72" s="457"/>
      <c r="C72" s="71"/>
    </row>
    <row r="73" spans="2:3">
      <c r="B73" s="457"/>
      <c r="C73" s="71"/>
    </row>
    <row r="74" spans="2:3">
      <c r="B74" s="457"/>
      <c r="C74" s="71"/>
    </row>
    <row r="75" spans="2:3">
      <c r="B75" s="457"/>
      <c r="C75" s="71"/>
    </row>
    <row r="76" spans="2:3">
      <c r="B76" s="457"/>
      <c r="C76" s="71"/>
    </row>
    <row r="77" spans="2:3">
      <c r="B77" s="457"/>
      <c r="C77" s="71"/>
    </row>
    <row r="78" spans="2:3">
      <c r="B78" s="457"/>
      <c r="C78" s="71"/>
    </row>
    <row r="79" spans="2:3">
      <c r="B79" s="457"/>
      <c r="C79" s="71"/>
    </row>
    <row r="80" spans="2:3">
      <c r="B80" s="457"/>
      <c r="C80" s="71"/>
    </row>
  </sheetData>
  <mergeCells count="1">
    <mergeCell ref="A1:P1"/>
  </mergeCells>
  <phoneticPr fontId="22"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showGridLines="0" workbookViewId="0">
      <selection sqref="A1:IV65536"/>
    </sheetView>
  </sheetViews>
  <sheetFormatPr defaultColWidth="8.09765625" defaultRowHeight="16.2"/>
  <cols>
    <col min="1" max="1" width="2.69921875" style="456" customWidth="1"/>
    <col min="2" max="2" width="11.8984375" style="7" customWidth="1"/>
    <col min="3" max="3" width="18.09765625" style="73" customWidth="1"/>
    <col min="4" max="6" width="7.09765625" style="456" customWidth="1"/>
    <col min="7" max="7" width="11.8984375" style="457" customWidth="1"/>
    <col min="8" max="8" width="18.09765625" style="71" customWidth="1"/>
    <col min="9" max="11" width="7.09765625" style="456" customWidth="1"/>
    <col min="12" max="12" width="11.8984375" style="457" customWidth="1"/>
    <col min="13" max="13" width="18.09765625" style="71" customWidth="1"/>
    <col min="14" max="16" width="7.09765625" style="456" customWidth="1"/>
    <col min="17" max="16384" width="8.09765625" style="456"/>
  </cols>
  <sheetData>
    <row r="1" spans="1:16" s="452" customFormat="1" ht="24.6">
      <c r="A1" s="474" t="s">
        <v>391</v>
      </c>
      <c r="B1" s="474"/>
      <c r="C1" s="474"/>
      <c r="D1" s="474"/>
      <c r="E1" s="474"/>
      <c r="F1" s="474"/>
      <c r="G1" s="474"/>
      <c r="H1" s="474"/>
      <c r="I1" s="474"/>
      <c r="J1" s="474"/>
      <c r="K1" s="474"/>
      <c r="L1" s="474"/>
      <c r="M1" s="474"/>
      <c r="N1" s="474"/>
      <c r="O1" s="474"/>
      <c r="P1" s="474"/>
    </row>
    <row r="2" spans="1:16" s="452" customFormat="1" ht="6" customHeight="1">
      <c r="A2" s="139"/>
      <c r="B2" s="453"/>
      <c r="C2" s="146"/>
      <c r="D2" s="454"/>
      <c r="E2" s="454"/>
      <c r="F2" s="454"/>
      <c r="G2" s="453"/>
      <c r="H2" s="146"/>
      <c r="I2" s="454"/>
      <c r="J2" s="454"/>
      <c r="K2" s="454"/>
      <c r="L2" s="453"/>
      <c r="M2" s="146"/>
      <c r="N2" s="454"/>
      <c r="O2" s="454"/>
      <c r="P2" s="454"/>
    </row>
    <row r="3" spans="1:16" s="452" customFormat="1">
      <c r="A3" s="5" t="s">
        <v>242</v>
      </c>
      <c r="B3" s="453"/>
      <c r="C3" s="148"/>
      <c r="D3" s="454"/>
      <c r="E3" s="454"/>
      <c r="F3" s="454"/>
      <c r="G3" s="453"/>
      <c r="H3" s="146"/>
      <c r="I3" s="454"/>
      <c r="J3" s="454"/>
      <c r="K3" s="454"/>
      <c r="L3" s="453"/>
      <c r="M3" s="146"/>
      <c r="N3" s="454"/>
      <c r="O3" s="454"/>
      <c r="P3" s="455"/>
    </row>
    <row r="4" spans="1:16">
      <c r="P4" s="458" t="s">
        <v>233</v>
      </c>
    </row>
    <row r="5" spans="1:16" s="19" customFormat="1" ht="14.25" customHeight="1">
      <c r="A5" s="10" t="s">
        <v>0</v>
      </c>
      <c r="B5" s="11"/>
      <c r="C5" s="12" t="s">
        <v>1</v>
      </c>
      <c r="D5" s="11"/>
      <c r="E5" s="13"/>
      <c r="F5" s="14"/>
      <c r="G5" s="11"/>
      <c r="H5" s="12" t="s">
        <v>2</v>
      </c>
      <c r="I5" s="11"/>
      <c r="J5" s="15"/>
      <c r="K5" s="16"/>
      <c r="L5" s="17"/>
      <c r="M5" s="12" t="s">
        <v>3</v>
      </c>
      <c r="N5" s="11"/>
      <c r="O5" s="15"/>
      <c r="P5" s="18"/>
    </row>
    <row r="6" spans="1:16" s="19" customFormat="1" ht="14.25" customHeight="1">
      <c r="A6" s="87"/>
      <c r="B6" s="21" t="s">
        <v>124</v>
      </c>
      <c r="C6" s="91"/>
      <c r="D6" s="10" t="s">
        <v>5</v>
      </c>
      <c r="E6" s="90" t="s">
        <v>243</v>
      </c>
      <c r="F6" s="10" t="s">
        <v>244</v>
      </c>
      <c r="G6" s="21" t="s">
        <v>124</v>
      </c>
      <c r="H6" s="91"/>
      <c r="I6" s="10" t="s">
        <v>5</v>
      </c>
      <c r="J6" s="90" t="s">
        <v>243</v>
      </c>
      <c r="K6" s="10" t="s">
        <v>244</v>
      </c>
      <c r="L6" s="21" t="s">
        <v>124</v>
      </c>
      <c r="M6" s="91"/>
      <c r="N6" s="10" t="s">
        <v>5</v>
      </c>
      <c r="O6" s="459" t="s">
        <v>243</v>
      </c>
      <c r="P6" s="460" t="s">
        <v>244</v>
      </c>
    </row>
    <row r="7" spans="1:16" s="19" customFormat="1" ht="14.25" customHeight="1">
      <c r="A7" s="87"/>
      <c r="B7" s="461" t="s">
        <v>245</v>
      </c>
      <c r="C7" s="96" t="s">
        <v>8</v>
      </c>
      <c r="D7" s="94"/>
      <c r="E7" s="95" t="s">
        <v>16</v>
      </c>
      <c r="F7" s="94" t="s">
        <v>246</v>
      </c>
      <c r="G7" s="461" t="s">
        <v>245</v>
      </c>
      <c r="H7" s="96" t="s">
        <v>8</v>
      </c>
      <c r="I7" s="94"/>
      <c r="J7" s="95" t="s">
        <v>16</v>
      </c>
      <c r="K7" s="94" t="s">
        <v>246</v>
      </c>
      <c r="L7" s="461" t="s">
        <v>245</v>
      </c>
      <c r="M7" s="96" t="s">
        <v>8</v>
      </c>
      <c r="N7" s="94"/>
      <c r="O7" s="95" t="s">
        <v>16</v>
      </c>
      <c r="P7" s="97" t="s">
        <v>246</v>
      </c>
    </row>
    <row r="8" spans="1:16" s="19" customFormat="1" ht="14.25" customHeight="1">
      <c r="A8" s="98" t="s">
        <v>13</v>
      </c>
      <c r="B8" s="103" t="s">
        <v>14</v>
      </c>
      <c r="C8" s="102"/>
      <c r="D8" s="98" t="s">
        <v>15</v>
      </c>
      <c r="E8" s="101" t="s">
        <v>243</v>
      </c>
      <c r="F8" s="98" t="s">
        <v>17</v>
      </c>
      <c r="G8" s="103" t="s">
        <v>14</v>
      </c>
      <c r="H8" s="102"/>
      <c r="I8" s="98" t="s">
        <v>15</v>
      </c>
      <c r="J8" s="101" t="s">
        <v>243</v>
      </c>
      <c r="K8" s="98" t="s">
        <v>17</v>
      </c>
      <c r="L8" s="103" t="s">
        <v>14</v>
      </c>
      <c r="M8" s="102"/>
      <c r="N8" s="98" t="s">
        <v>15</v>
      </c>
      <c r="O8" s="101" t="s">
        <v>243</v>
      </c>
      <c r="P8" s="103" t="s">
        <v>17</v>
      </c>
    </row>
    <row r="9" spans="1:16" s="1" customFormat="1" ht="28.95" customHeight="1">
      <c r="A9" s="462"/>
      <c r="B9" s="38" t="s">
        <v>247</v>
      </c>
      <c r="C9" s="39" t="s">
        <v>248</v>
      </c>
      <c r="D9" s="40">
        <v>1231</v>
      </c>
      <c r="E9" s="41">
        <v>40.053862846918591</v>
      </c>
      <c r="F9" s="42">
        <v>100</v>
      </c>
      <c r="G9" s="38" t="s">
        <v>247</v>
      </c>
      <c r="H9" s="39" t="s">
        <v>248</v>
      </c>
      <c r="I9" s="40">
        <v>902</v>
      </c>
      <c r="J9" s="41">
        <v>56.437840007483331</v>
      </c>
      <c r="K9" s="42">
        <v>100</v>
      </c>
      <c r="L9" s="38" t="s">
        <v>247</v>
      </c>
      <c r="M9" s="39" t="s">
        <v>248</v>
      </c>
      <c r="N9" s="40">
        <v>329</v>
      </c>
      <c r="O9" s="41">
        <v>22.302922496327476</v>
      </c>
      <c r="P9" s="43">
        <v>100</v>
      </c>
    </row>
    <row r="10" spans="1:16" s="8" customFormat="1" ht="28.95" customHeight="1">
      <c r="A10" s="37">
        <v>1</v>
      </c>
      <c r="B10" s="44" t="s">
        <v>249</v>
      </c>
      <c r="C10" s="39" t="s">
        <v>250</v>
      </c>
      <c r="D10" s="40">
        <v>563</v>
      </c>
      <c r="E10" s="41">
        <v>18.3187</v>
      </c>
      <c r="F10" s="45">
        <v>45.735174654752235</v>
      </c>
      <c r="G10" s="44" t="s">
        <v>249</v>
      </c>
      <c r="H10" s="39" t="s">
        <v>250</v>
      </c>
      <c r="I10" s="40">
        <v>464</v>
      </c>
      <c r="J10" s="41">
        <v>29.032299999999999</v>
      </c>
      <c r="K10" s="45">
        <v>51.441241685144121</v>
      </c>
      <c r="L10" s="44" t="s">
        <v>249</v>
      </c>
      <c r="M10" s="39" t="s">
        <v>250</v>
      </c>
      <c r="N10" s="40">
        <v>99</v>
      </c>
      <c r="O10" s="41">
        <v>6.7112137602930702</v>
      </c>
      <c r="P10" s="46">
        <v>30.091185410334347</v>
      </c>
    </row>
    <row r="11" spans="1:16" s="8" customFormat="1" ht="28.95" customHeight="1">
      <c r="A11" s="37">
        <v>2</v>
      </c>
      <c r="B11" s="44" t="s">
        <v>251</v>
      </c>
      <c r="C11" s="39" t="s">
        <v>252</v>
      </c>
      <c r="D11" s="40">
        <v>209</v>
      </c>
      <c r="E11" s="41">
        <v>6.8003</v>
      </c>
      <c r="F11" s="45">
        <v>16.978066612510155</v>
      </c>
      <c r="G11" s="44" t="s">
        <v>251</v>
      </c>
      <c r="H11" s="39" t="s">
        <v>252</v>
      </c>
      <c r="I11" s="40">
        <v>138</v>
      </c>
      <c r="J11" s="41">
        <v>8.6346000000000007</v>
      </c>
      <c r="K11" s="45">
        <v>15.299334811529933</v>
      </c>
      <c r="L11" s="44" t="s">
        <v>251</v>
      </c>
      <c r="M11" s="39" t="s">
        <v>252</v>
      </c>
      <c r="N11" s="40">
        <v>71</v>
      </c>
      <c r="O11" s="41">
        <v>4.8130926967758381</v>
      </c>
      <c r="P11" s="46">
        <v>21.580547112462007</v>
      </c>
    </row>
    <row r="12" spans="1:16" s="8" customFormat="1" ht="28.95" customHeight="1">
      <c r="A12" s="37">
        <v>3</v>
      </c>
      <c r="B12" s="44" t="s">
        <v>253</v>
      </c>
      <c r="C12" s="39" t="s">
        <v>254</v>
      </c>
      <c r="D12" s="40">
        <v>124</v>
      </c>
      <c r="E12" s="41">
        <v>4.0346000000000002</v>
      </c>
      <c r="F12" s="45">
        <v>10.073111291632818</v>
      </c>
      <c r="G12" s="44" t="s">
        <v>253</v>
      </c>
      <c r="H12" s="39" t="s">
        <v>254</v>
      </c>
      <c r="I12" s="40">
        <v>80</v>
      </c>
      <c r="J12" s="41">
        <v>5.0054999999999996</v>
      </c>
      <c r="K12" s="45">
        <v>8.8691796008869179</v>
      </c>
      <c r="L12" s="44" t="s">
        <v>253</v>
      </c>
      <c r="M12" s="39" t="s">
        <v>254</v>
      </c>
      <c r="N12" s="40">
        <v>44</v>
      </c>
      <c r="O12" s="41">
        <v>2.9827616712413643</v>
      </c>
      <c r="P12" s="46">
        <v>13.373860182370821</v>
      </c>
    </row>
    <row r="13" spans="1:16" s="8" customFormat="1" ht="28.95" customHeight="1">
      <c r="A13" s="37">
        <v>4</v>
      </c>
      <c r="B13" s="44" t="s">
        <v>255</v>
      </c>
      <c r="C13" s="39" t="s">
        <v>256</v>
      </c>
      <c r="D13" s="40">
        <v>57</v>
      </c>
      <c r="E13" s="41">
        <v>1.8546</v>
      </c>
      <c r="F13" s="45">
        <v>4.6303818034118605</v>
      </c>
      <c r="G13" s="44" t="s">
        <v>255</v>
      </c>
      <c r="H13" s="39" t="s">
        <v>256</v>
      </c>
      <c r="I13" s="40">
        <v>41</v>
      </c>
      <c r="J13" s="41">
        <v>2.5653000000000001</v>
      </c>
      <c r="K13" s="45">
        <v>4.5454545454545459</v>
      </c>
      <c r="L13" s="44" t="s">
        <v>255</v>
      </c>
      <c r="M13" s="39" t="s">
        <v>256</v>
      </c>
      <c r="N13" s="40">
        <v>16</v>
      </c>
      <c r="O13" s="41">
        <v>1.0846406077241324</v>
      </c>
      <c r="P13" s="46">
        <v>4.86322188449848</v>
      </c>
    </row>
    <row r="14" spans="1:16" s="8" customFormat="1" ht="28.95" customHeight="1">
      <c r="A14" s="37">
        <v>5</v>
      </c>
      <c r="B14" s="44" t="s">
        <v>257</v>
      </c>
      <c r="C14" s="39" t="s">
        <v>258</v>
      </c>
      <c r="D14" s="40">
        <v>19</v>
      </c>
      <c r="E14" s="41">
        <v>0.61819999999999997</v>
      </c>
      <c r="F14" s="45">
        <v>1.5434606011372867</v>
      </c>
      <c r="G14" s="44" t="s">
        <v>259</v>
      </c>
      <c r="H14" s="39" t="s">
        <v>260</v>
      </c>
      <c r="I14" s="40">
        <v>14</v>
      </c>
      <c r="J14" s="41">
        <v>0.87590000000000001</v>
      </c>
      <c r="K14" s="45">
        <v>1.5521064301552105</v>
      </c>
      <c r="L14" s="44" t="s">
        <v>261</v>
      </c>
      <c r="M14" s="39" t="s">
        <v>262</v>
      </c>
      <c r="N14" s="40">
        <v>9</v>
      </c>
      <c r="O14" s="41">
        <v>0.6101103418448246</v>
      </c>
      <c r="P14" s="46">
        <v>2.735562310030395</v>
      </c>
    </row>
    <row r="15" spans="1:16" s="8" customFormat="1" ht="28.95" customHeight="1">
      <c r="A15" s="37">
        <v>6</v>
      </c>
      <c r="B15" s="44" t="s">
        <v>261</v>
      </c>
      <c r="C15" s="39" t="s">
        <v>262</v>
      </c>
      <c r="D15" s="40">
        <v>17</v>
      </c>
      <c r="E15" s="41">
        <v>0.55310000000000004</v>
      </c>
      <c r="F15" s="45">
        <v>1.380991064175467</v>
      </c>
      <c r="G15" s="44" t="s">
        <v>257</v>
      </c>
      <c r="H15" s="39" t="s">
        <v>258</v>
      </c>
      <c r="I15" s="40">
        <v>11</v>
      </c>
      <c r="J15" s="41">
        <v>0.68820000000000003</v>
      </c>
      <c r="K15" s="45">
        <v>1.2195121951219512</v>
      </c>
      <c r="L15" s="44" t="s">
        <v>257</v>
      </c>
      <c r="M15" s="39" t="s">
        <v>258</v>
      </c>
      <c r="N15" s="40">
        <v>8</v>
      </c>
      <c r="O15" s="41">
        <v>0.5423203038620662</v>
      </c>
      <c r="P15" s="46">
        <v>2.43161094224924</v>
      </c>
    </row>
    <row r="16" spans="1:16" s="8" customFormat="1" ht="28.95" customHeight="1">
      <c r="A16" s="37">
        <v>7</v>
      </c>
      <c r="B16" s="44" t="s">
        <v>259</v>
      </c>
      <c r="C16" s="39" t="s">
        <v>260</v>
      </c>
      <c r="D16" s="40">
        <v>15</v>
      </c>
      <c r="E16" s="41">
        <v>0.48799999999999999</v>
      </c>
      <c r="F16" s="45">
        <v>1.2185215272136474</v>
      </c>
      <c r="G16" s="44" t="s">
        <v>261</v>
      </c>
      <c r="H16" s="39" t="s">
        <v>262</v>
      </c>
      <c r="I16" s="40">
        <v>8</v>
      </c>
      <c r="J16" s="41">
        <v>0.50049999999999994</v>
      </c>
      <c r="K16" s="45">
        <v>0.88691796008869184</v>
      </c>
      <c r="L16" s="44" t="s">
        <v>263</v>
      </c>
      <c r="M16" s="39" t="s">
        <v>264</v>
      </c>
      <c r="N16" s="40">
        <v>7</v>
      </c>
      <c r="O16" s="41">
        <v>0.47453026587930797</v>
      </c>
      <c r="P16" s="46">
        <v>2.1276595744680851</v>
      </c>
    </row>
    <row r="17" spans="1:16" s="8" customFormat="1" ht="28.95" customHeight="1">
      <c r="A17" s="37">
        <v>8</v>
      </c>
      <c r="B17" s="44" t="s">
        <v>263</v>
      </c>
      <c r="C17" s="39" t="s">
        <v>264</v>
      </c>
      <c r="D17" s="40">
        <v>13</v>
      </c>
      <c r="E17" s="41">
        <v>0.4229</v>
      </c>
      <c r="F17" s="45">
        <v>1.0560519902518277</v>
      </c>
      <c r="G17" s="44" t="s">
        <v>265</v>
      </c>
      <c r="H17" s="39" t="s">
        <v>266</v>
      </c>
      <c r="I17" s="40">
        <v>7</v>
      </c>
      <c r="J17" s="41">
        <v>0.43790000000000001</v>
      </c>
      <c r="K17" s="47">
        <v>0.77605321507760527</v>
      </c>
      <c r="L17" s="48" t="s">
        <v>265</v>
      </c>
      <c r="M17" s="39" t="s">
        <v>266</v>
      </c>
      <c r="N17" s="40">
        <v>5</v>
      </c>
      <c r="O17" s="41">
        <v>0.33895018991379139</v>
      </c>
      <c r="P17" s="46">
        <v>1.5197568389057752</v>
      </c>
    </row>
    <row r="18" spans="1:16" s="8" customFormat="1" ht="28.95" customHeight="1">
      <c r="A18" s="37">
        <v>9</v>
      </c>
      <c r="B18" s="44" t="s">
        <v>265</v>
      </c>
      <c r="C18" s="39" t="s">
        <v>266</v>
      </c>
      <c r="D18" s="40">
        <v>12</v>
      </c>
      <c r="E18" s="41">
        <v>0.39040000000000002</v>
      </c>
      <c r="F18" s="45">
        <v>0.97481722177091801</v>
      </c>
      <c r="G18" s="44" t="s">
        <v>267</v>
      </c>
      <c r="H18" s="39" t="s">
        <v>268</v>
      </c>
      <c r="I18" s="40">
        <v>6</v>
      </c>
      <c r="J18" s="41">
        <v>0.37540000000000001</v>
      </c>
      <c r="K18" s="45">
        <v>0.66518847006651882</v>
      </c>
      <c r="L18" s="49" t="s">
        <v>269</v>
      </c>
      <c r="M18" s="51" t="s">
        <v>270</v>
      </c>
      <c r="N18" s="40">
        <v>3</v>
      </c>
      <c r="O18" s="41">
        <v>0.20337011394827484</v>
      </c>
      <c r="P18" s="46">
        <v>0.91185410334346506</v>
      </c>
    </row>
    <row r="19" spans="1:16" s="8" customFormat="1" ht="28.95" customHeight="1">
      <c r="A19" s="37">
        <v>10</v>
      </c>
      <c r="B19" s="44" t="s">
        <v>267</v>
      </c>
      <c r="C19" s="39" t="s">
        <v>268</v>
      </c>
      <c r="D19" s="40">
        <v>7</v>
      </c>
      <c r="E19" s="41">
        <v>0.22770000000000001</v>
      </c>
      <c r="F19" s="45">
        <v>0.56864337936636877</v>
      </c>
      <c r="G19" s="44" t="s">
        <v>263</v>
      </c>
      <c r="H19" s="39" t="s">
        <v>264</v>
      </c>
      <c r="I19" s="40">
        <v>6</v>
      </c>
      <c r="J19" s="41">
        <v>0.37540000000000001</v>
      </c>
      <c r="K19" s="45">
        <v>0.66518847006651882</v>
      </c>
      <c r="L19" s="44" t="s">
        <v>271</v>
      </c>
      <c r="M19" s="39" t="s">
        <v>272</v>
      </c>
      <c r="N19" s="40">
        <v>1</v>
      </c>
      <c r="O19" s="41">
        <v>6.7790037982758275E-2</v>
      </c>
      <c r="P19" s="46">
        <v>0.303951367781155</v>
      </c>
    </row>
    <row r="20" spans="1:16" s="8" customFormat="1" ht="28.95" customHeight="1">
      <c r="A20" s="37"/>
      <c r="B20" s="50"/>
      <c r="C20" s="51" t="s">
        <v>273</v>
      </c>
      <c r="D20" s="52">
        <v>195</v>
      </c>
      <c r="E20" s="41">
        <v>6.3448442365143185</v>
      </c>
      <c r="F20" s="53">
        <v>15.840779853777416</v>
      </c>
      <c r="G20" s="50"/>
      <c r="H20" s="51" t="s">
        <v>273</v>
      </c>
      <c r="I20" s="52">
        <v>127</v>
      </c>
      <c r="J20" s="54">
        <v>7.9463477615857903</v>
      </c>
      <c r="K20" s="53">
        <v>14.079822616407982</v>
      </c>
      <c r="L20" s="50"/>
      <c r="M20" s="51" t="s">
        <v>273</v>
      </c>
      <c r="N20" s="52">
        <v>66</v>
      </c>
      <c r="O20" s="54">
        <v>4.4741425068620462</v>
      </c>
      <c r="P20" s="47">
        <v>20.060790273556233</v>
      </c>
    </row>
    <row r="21" spans="1:16" s="8" customFormat="1" ht="28.95" customHeight="1">
      <c r="A21" s="55">
        <v>11</v>
      </c>
      <c r="B21" s="56" t="s">
        <v>269</v>
      </c>
      <c r="C21" s="57" t="s">
        <v>270</v>
      </c>
      <c r="D21" s="58">
        <v>6</v>
      </c>
      <c r="E21" s="59">
        <v>0.19520000000000001</v>
      </c>
      <c r="F21" s="45">
        <v>0.487408610885459</v>
      </c>
      <c r="G21" s="56" t="s">
        <v>274</v>
      </c>
      <c r="H21" s="57" t="s">
        <v>275</v>
      </c>
      <c r="I21" s="58">
        <v>3</v>
      </c>
      <c r="J21" s="41">
        <v>0.18770000000000001</v>
      </c>
      <c r="K21" s="45">
        <v>0.33259423503325941</v>
      </c>
      <c r="L21" s="56" t="s">
        <v>276</v>
      </c>
      <c r="M21" s="57" t="s">
        <v>277</v>
      </c>
      <c r="N21" s="58">
        <v>1</v>
      </c>
      <c r="O21" s="41">
        <v>6.7790037982758275E-2</v>
      </c>
      <c r="P21" s="60">
        <v>0.303951367781155</v>
      </c>
    </row>
    <row r="22" spans="1:16" s="8" customFormat="1" ht="28.95" customHeight="1">
      <c r="A22" s="37">
        <v>12</v>
      </c>
      <c r="B22" s="44" t="s">
        <v>274</v>
      </c>
      <c r="C22" s="39" t="s">
        <v>275</v>
      </c>
      <c r="D22" s="40">
        <v>4</v>
      </c>
      <c r="E22" s="41">
        <v>0.13009999999999999</v>
      </c>
      <c r="F22" s="47">
        <v>0.3249390739236393</v>
      </c>
      <c r="G22" s="48" t="s">
        <v>278</v>
      </c>
      <c r="H22" s="39" t="s">
        <v>279</v>
      </c>
      <c r="I22" s="40">
        <v>3</v>
      </c>
      <c r="J22" s="41">
        <v>0.18770000000000001</v>
      </c>
      <c r="K22" s="45">
        <v>0.33259423503325941</v>
      </c>
      <c r="L22" s="44" t="s">
        <v>267</v>
      </c>
      <c r="M22" s="39" t="s">
        <v>268</v>
      </c>
      <c r="N22" s="40">
        <v>1</v>
      </c>
      <c r="O22" s="41">
        <v>6.7790037982758275E-2</v>
      </c>
      <c r="P22" s="47">
        <v>0.303951367781155</v>
      </c>
    </row>
    <row r="23" spans="1:16" s="8" customFormat="1" ht="28.95" customHeight="1">
      <c r="A23" s="37">
        <v>13</v>
      </c>
      <c r="B23" s="44" t="s">
        <v>278</v>
      </c>
      <c r="C23" s="39" t="s">
        <v>279</v>
      </c>
      <c r="D23" s="40">
        <v>4</v>
      </c>
      <c r="E23" s="41">
        <v>0.13009999999999999</v>
      </c>
      <c r="F23" s="45">
        <v>0.3249390739236393</v>
      </c>
      <c r="G23" s="48" t="s">
        <v>280</v>
      </c>
      <c r="H23" s="39" t="s">
        <v>281</v>
      </c>
      <c r="I23" s="40">
        <v>3</v>
      </c>
      <c r="J23" s="41">
        <v>0.18770000000000001</v>
      </c>
      <c r="K23" s="45">
        <v>0.33259423503325941</v>
      </c>
      <c r="L23" s="61" t="s">
        <v>274</v>
      </c>
      <c r="M23" s="39" t="s">
        <v>275</v>
      </c>
      <c r="N23" s="40">
        <v>1</v>
      </c>
      <c r="O23" s="41">
        <v>6.7790037982758275E-2</v>
      </c>
      <c r="P23" s="47">
        <v>0.303951367781155</v>
      </c>
    </row>
    <row r="24" spans="1:16" s="8" customFormat="1" ht="28.95" customHeight="1">
      <c r="A24" s="37">
        <v>14</v>
      </c>
      <c r="B24" s="61" t="s">
        <v>280</v>
      </c>
      <c r="C24" s="39" t="s">
        <v>281</v>
      </c>
      <c r="D24" s="40">
        <v>3</v>
      </c>
      <c r="E24" s="41">
        <v>9.7600000000000006E-2</v>
      </c>
      <c r="F24" s="45">
        <v>0.2437043054427295</v>
      </c>
      <c r="G24" s="61" t="s">
        <v>282</v>
      </c>
      <c r="H24" s="39" t="s">
        <v>283</v>
      </c>
      <c r="I24" s="40">
        <v>3</v>
      </c>
      <c r="J24" s="41">
        <v>0.18770000000000001</v>
      </c>
      <c r="K24" s="47">
        <v>0.33259423503325941</v>
      </c>
      <c r="L24" s="48" t="s">
        <v>278</v>
      </c>
      <c r="M24" s="39" t="s">
        <v>279</v>
      </c>
      <c r="N24" s="40">
        <v>1</v>
      </c>
      <c r="O24" s="41">
        <v>6.7790037982758275E-2</v>
      </c>
      <c r="P24" s="47">
        <v>0.303951367781155</v>
      </c>
    </row>
    <row r="25" spans="1:16" s="68" customFormat="1" ht="28.95" customHeight="1">
      <c r="A25" s="62">
        <v>15</v>
      </c>
      <c r="B25" s="63" t="s">
        <v>282</v>
      </c>
      <c r="C25" s="64" t="s">
        <v>283</v>
      </c>
      <c r="D25" s="65">
        <v>3</v>
      </c>
      <c r="E25" s="54">
        <v>9.7600000000000006E-2</v>
      </c>
      <c r="F25" s="53">
        <v>0.2437043054427295</v>
      </c>
      <c r="G25" s="63" t="s">
        <v>269</v>
      </c>
      <c r="H25" s="64" t="s">
        <v>270</v>
      </c>
      <c r="I25" s="66">
        <v>3</v>
      </c>
      <c r="J25" s="54">
        <v>0.18770000000000001</v>
      </c>
      <c r="K25" s="53">
        <v>0.33259423503325941</v>
      </c>
      <c r="L25" s="63" t="s">
        <v>284</v>
      </c>
      <c r="M25" s="64" t="s">
        <v>285</v>
      </c>
      <c r="N25" s="66">
        <v>1</v>
      </c>
      <c r="O25" s="54">
        <v>6.7790037982758275E-2</v>
      </c>
      <c r="P25" s="67">
        <v>0.303951367781155</v>
      </c>
    </row>
    <row r="26" spans="1:16" s="463" customFormat="1" ht="14.25" customHeight="1">
      <c r="A26" s="19" t="s">
        <v>286</v>
      </c>
      <c r="B26" s="19"/>
      <c r="C26" s="465"/>
      <c r="D26" s="465"/>
      <c r="E26" s="465"/>
      <c r="F26" s="465"/>
      <c r="G26" s="464"/>
      <c r="H26" s="465"/>
      <c r="I26" s="465"/>
      <c r="J26" s="465"/>
      <c r="K26" s="465"/>
      <c r="L26" s="464"/>
      <c r="M26" s="465"/>
      <c r="N26" s="465"/>
      <c r="O26" s="465"/>
      <c r="P26" s="465"/>
    </row>
    <row r="27" spans="1:16">
      <c r="B27" s="457"/>
      <c r="C27" s="71"/>
    </row>
    <row r="28" spans="1:16">
      <c r="B28" s="457"/>
      <c r="C28" s="71"/>
    </row>
    <row r="29" spans="1:16">
      <c r="B29" s="457"/>
      <c r="C29" s="456"/>
    </row>
    <row r="30" spans="1:16">
      <c r="B30" s="457"/>
      <c r="C30" s="456"/>
    </row>
    <row r="31" spans="1:16">
      <c r="B31" s="457"/>
      <c r="C31" s="71"/>
    </row>
    <row r="32" spans="1:16">
      <c r="B32" s="457"/>
      <c r="C32" s="71"/>
    </row>
    <row r="33" spans="2:3">
      <c r="B33" s="457"/>
      <c r="C33" s="71"/>
    </row>
    <row r="34" spans="2:3">
      <c r="B34" s="457"/>
      <c r="C34" s="71"/>
    </row>
    <row r="35" spans="2:3">
      <c r="B35" s="457"/>
      <c r="C35" s="71"/>
    </row>
    <row r="36" spans="2:3">
      <c r="B36" s="457"/>
      <c r="C36" s="71"/>
    </row>
    <row r="37" spans="2:3">
      <c r="B37" s="457"/>
      <c r="C37" s="71"/>
    </row>
    <row r="38" spans="2:3">
      <c r="B38" s="457"/>
      <c r="C38" s="71"/>
    </row>
    <row r="39" spans="2:3">
      <c r="B39" s="457"/>
      <c r="C39" s="71"/>
    </row>
    <row r="40" spans="2:3">
      <c r="B40" s="457"/>
      <c r="C40" s="71"/>
    </row>
    <row r="41" spans="2:3">
      <c r="B41" s="457"/>
      <c r="C41" s="71"/>
    </row>
    <row r="42" spans="2:3">
      <c r="B42" s="457"/>
      <c r="C42" s="71"/>
    </row>
    <row r="43" spans="2:3">
      <c r="B43" s="457"/>
      <c r="C43" s="71"/>
    </row>
    <row r="44" spans="2:3">
      <c r="B44" s="457"/>
      <c r="C44" s="71"/>
    </row>
    <row r="45" spans="2:3">
      <c r="B45" s="457"/>
      <c r="C45" s="71"/>
    </row>
    <row r="46" spans="2:3">
      <c r="B46" s="457"/>
      <c r="C46" s="71"/>
    </row>
    <row r="47" spans="2:3">
      <c r="B47" s="457"/>
      <c r="C47" s="71"/>
    </row>
    <row r="48" spans="2:3">
      <c r="B48" s="457"/>
      <c r="C48" s="71"/>
    </row>
    <row r="49" spans="2:3">
      <c r="B49" s="457"/>
      <c r="C49" s="71"/>
    </row>
    <row r="50" spans="2:3">
      <c r="B50" s="457"/>
      <c r="C50" s="71"/>
    </row>
    <row r="51" spans="2:3">
      <c r="B51" s="457"/>
      <c r="C51" s="71"/>
    </row>
    <row r="52" spans="2:3">
      <c r="B52" s="457"/>
      <c r="C52" s="71"/>
    </row>
    <row r="53" spans="2:3">
      <c r="B53" s="457"/>
      <c r="C53" s="71"/>
    </row>
    <row r="54" spans="2:3">
      <c r="B54" s="457"/>
      <c r="C54" s="71"/>
    </row>
    <row r="55" spans="2:3">
      <c r="B55" s="457"/>
      <c r="C55" s="71"/>
    </row>
    <row r="56" spans="2:3">
      <c r="B56" s="457"/>
      <c r="C56" s="71"/>
    </row>
    <row r="57" spans="2:3">
      <c r="B57" s="457"/>
      <c r="C57" s="71"/>
    </row>
    <row r="58" spans="2:3">
      <c r="B58" s="457"/>
      <c r="C58" s="71"/>
    </row>
    <row r="59" spans="2:3">
      <c r="B59" s="457"/>
      <c r="C59" s="71"/>
    </row>
    <row r="60" spans="2:3">
      <c r="B60" s="457"/>
      <c r="C60" s="71"/>
    </row>
    <row r="61" spans="2:3">
      <c r="B61" s="457"/>
      <c r="C61" s="71"/>
    </row>
    <row r="62" spans="2:3">
      <c r="B62" s="457"/>
      <c r="C62" s="71"/>
    </row>
    <row r="63" spans="2:3">
      <c r="B63" s="457"/>
      <c r="C63" s="71"/>
    </row>
    <row r="64" spans="2:3">
      <c r="B64" s="457"/>
      <c r="C64" s="71"/>
    </row>
    <row r="65" spans="2:3">
      <c r="B65" s="457"/>
      <c r="C65" s="71"/>
    </row>
    <row r="66" spans="2:3">
      <c r="B66" s="457"/>
      <c r="C66" s="71"/>
    </row>
    <row r="67" spans="2:3">
      <c r="B67" s="457"/>
      <c r="C67" s="71"/>
    </row>
    <row r="68" spans="2:3">
      <c r="B68" s="457"/>
      <c r="C68" s="71"/>
    </row>
    <row r="69" spans="2:3">
      <c r="B69" s="457"/>
      <c r="C69" s="71"/>
    </row>
    <row r="70" spans="2:3">
      <c r="B70" s="457"/>
      <c r="C70" s="71"/>
    </row>
    <row r="71" spans="2:3">
      <c r="B71" s="457"/>
      <c r="C71" s="71"/>
    </row>
    <row r="72" spans="2:3">
      <c r="B72" s="457"/>
      <c r="C72" s="71"/>
    </row>
    <row r="73" spans="2:3">
      <c r="B73" s="457"/>
      <c r="C73" s="71"/>
    </row>
    <row r="74" spans="2:3">
      <c r="B74" s="457"/>
      <c r="C74" s="71"/>
    </row>
    <row r="75" spans="2:3">
      <c r="B75" s="457"/>
      <c r="C75" s="71"/>
    </row>
    <row r="76" spans="2:3">
      <c r="B76" s="457"/>
      <c r="C76" s="71"/>
    </row>
    <row r="77" spans="2:3">
      <c r="B77" s="457"/>
      <c r="C77" s="71"/>
    </row>
    <row r="78" spans="2:3">
      <c r="B78" s="457"/>
      <c r="C78" s="71"/>
    </row>
    <row r="79" spans="2:3">
      <c r="B79" s="457"/>
      <c r="C79" s="71"/>
    </row>
    <row r="80" spans="2:3">
      <c r="B80" s="457"/>
      <c r="C80" s="71"/>
    </row>
  </sheetData>
  <mergeCells count="1">
    <mergeCell ref="A1:P1"/>
  </mergeCells>
  <phoneticPr fontId="22"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showGridLines="0" topLeftCell="A4" workbookViewId="0">
      <selection sqref="A1:IV65536"/>
    </sheetView>
  </sheetViews>
  <sheetFormatPr defaultColWidth="8.09765625" defaultRowHeight="16.2"/>
  <cols>
    <col min="1" max="1" width="2.69921875" style="456" customWidth="1"/>
    <col min="2" max="2" width="11.8984375" style="7" customWidth="1"/>
    <col min="3" max="3" width="18.09765625" style="73" customWidth="1"/>
    <col min="4" max="6" width="7.09765625" style="456" customWidth="1"/>
    <col min="7" max="7" width="11.8984375" style="457" customWidth="1"/>
    <col min="8" max="8" width="18.09765625" style="71" customWidth="1"/>
    <col min="9" max="11" width="7.09765625" style="456" customWidth="1"/>
    <col min="12" max="12" width="11.8984375" style="457" customWidth="1"/>
    <col min="13" max="13" width="18.09765625" style="71" customWidth="1"/>
    <col min="14" max="16" width="7.09765625" style="456" customWidth="1"/>
    <col min="17" max="16384" width="8.09765625" style="456"/>
  </cols>
  <sheetData>
    <row r="1" spans="1:16" s="452" customFormat="1" ht="24.6">
      <c r="A1" s="474" t="s">
        <v>391</v>
      </c>
      <c r="B1" s="474"/>
      <c r="C1" s="474"/>
      <c r="D1" s="474"/>
      <c r="E1" s="474"/>
      <c r="F1" s="474"/>
      <c r="G1" s="474"/>
      <c r="H1" s="474"/>
      <c r="I1" s="474"/>
      <c r="J1" s="474"/>
      <c r="K1" s="474"/>
      <c r="L1" s="474"/>
      <c r="M1" s="474"/>
      <c r="N1" s="474"/>
      <c r="O1" s="474"/>
      <c r="P1" s="474"/>
    </row>
    <row r="2" spans="1:16" s="452" customFormat="1" ht="6" customHeight="1">
      <c r="A2" s="139"/>
      <c r="B2" s="453"/>
      <c r="C2" s="146"/>
      <c r="D2" s="454"/>
      <c r="E2" s="454"/>
      <c r="F2" s="454"/>
      <c r="G2" s="453"/>
      <c r="H2" s="146"/>
      <c r="I2" s="454"/>
      <c r="J2" s="454"/>
      <c r="K2" s="454"/>
      <c r="L2" s="453"/>
      <c r="M2" s="146"/>
      <c r="N2" s="454"/>
      <c r="O2" s="454"/>
      <c r="P2" s="454"/>
    </row>
    <row r="3" spans="1:16" s="452" customFormat="1">
      <c r="A3" s="5" t="s">
        <v>240</v>
      </c>
      <c r="B3" s="453"/>
      <c r="C3" s="148"/>
      <c r="D3" s="454"/>
      <c r="E3" s="454"/>
      <c r="F3" s="454"/>
      <c r="G3" s="453"/>
      <c r="H3" s="146"/>
      <c r="I3" s="454"/>
      <c r="J3" s="454"/>
      <c r="K3" s="454"/>
      <c r="L3" s="453"/>
      <c r="M3" s="146"/>
      <c r="N3" s="454"/>
      <c r="O3" s="454"/>
      <c r="P3" s="455"/>
    </row>
    <row r="4" spans="1:16">
      <c r="P4" s="458" t="s">
        <v>233</v>
      </c>
    </row>
    <row r="5" spans="1:16" s="19" customFormat="1" ht="14.25" customHeight="1">
      <c r="A5" s="10" t="s">
        <v>0</v>
      </c>
      <c r="B5" s="11"/>
      <c r="C5" s="12" t="s">
        <v>1</v>
      </c>
      <c r="D5" s="11"/>
      <c r="E5" s="13"/>
      <c r="F5" s="14"/>
      <c r="G5" s="11"/>
      <c r="H5" s="12" t="s">
        <v>2</v>
      </c>
      <c r="I5" s="11"/>
      <c r="J5" s="15"/>
      <c r="K5" s="16"/>
      <c r="L5" s="17"/>
      <c r="M5" s="12" t="s">
        <v>3</v>
      </c>
      <c r="N5" s="11"/>
      <c r="O5" s="15"/>
      <c r="P5" s="18"/>
    </row>
    <row r="6" spans="1:16" s="19" customFormat="1" ht="14.25" customHeight="1">
      <c r="A6" s="87"/>
      <c r="B6" s="21" t="s">
        <v>124</v>
      </c>
      <c r="C6" s="91"/>
      <c r="D6" s="10" t="s">
        <v>5</v>
      </c>
      <c r="E6" s="90" t="s">
        <v>234</v>
      </c>
      <c r="F6" s="10" t="s">
        <v>235</v>
      </c>
      <c r="G6" s="21" t="s">
        <v>124</v>
      </c>
      <c r="H6" s="91"/>
      <c r="I6" s="10" t="s">
        <v>5</v>
      </c>
      <c r="J6" s="90" t="s">
        <v>234</v>
      </c>
      <c r="K6" s="10" t="s">
        <v>235</v>
      </c>
      <c r="L6" s="21" t="s">
        <v>124</v>
      </c>
      <c r="M6" s="91"/>
      <c r="N6" s="10" t="s">
        <v>5</v>
      </c>
      <c r="O6" s="459" t="s">
        <v>234</v>
      </c>
      <c r="P6" s="460" t="s">
        <v>235</v>
      </c>
    </row>
    <row r="7" spans="1:16" s="19" customFormat="1" ht="14.25" customHeight="1">
      <c r="A7" s="87"/>
      <c r="B7" s="461" t="s">
        <v>236</v>
      </c>
      <c r="C7" s="96" t="s">
        <v>8</v>
      </c>
      <c r="D7" s="94"/>
      <c r="E7" s="95" t="s">
        <v>16</v>
      </c>
      <c r="F7" s="94" t="s">
        <v>237</v>
      </c>
      <c r="G7" s="461" t="s">
        <v>236</v>
      </c>
      <c r="H7" s="96" t="s">
        <v>8</v>
      </c>
      <c r="I7" s="94"/>
      <c r="J7" s="95" t="s">
        <v>16</v>
      </c>
      <c r="K7" s="94" t="s">
        <v>237</v>
      </c>
      <c r="L7" s="461" t="s">
        <v>236</v>
      </c>
      <c r="M7" s="96" t="s">
        <v>8</v>
      </c>
      <c r="N7" s="94"/>
      <c r="O7" s="95" t="s">
        <v>16</v>
      </c>
      <c r="P7" s="97" t="s">
        <v>237</v>
      </c>
    </row>
    <row r="8" spans="1:16" s="19" customFormat="1" ht="14.25" customHeight="1">
      <c r="A8" s="98" t="s">
        <v>13</v>
      </c>
      <c r="B8" s="103" t="s">
        <v>14</v>
      </c>
      <c r="C8" s="102"/>
      <c r="D8" s="98" t="s">
        <v>15</v>
      </c>
      <c r="E8" s="101" t="s">
        <v>234</v>
      </c>
      <c r="F8" s="98" t="s">
        <v>17</v>
      </c>
      <c r="G8" s="103" t="s">
        <v>14</v>
      </c>
      <c r="H8" s="102"/>
      <c r="I8" s="98" t="s">
        <v>15</v>
      </c>
      <c r="J8" s="101" t="s">
        <v>234</v>
      </c>
      <c r="K8" s="98" t="s">
        <v>17</v>
      </c>
      <c r="L8" s="103" t="s">
        <v>14</v>
      </c>
      <c r="M8" s="102"/>
      <c r="N8" s="98" t="s">
        <v>15</v>
      </c>
      <c r="O8" s="101" t="s">
        <v>234</v>
      </c>
      <c r="P8" s="103" t="s">
        <v>17</v>
      </c>
    </row>
    <row r="9" spans="1:16" s="1" customFormat="1" ht="28.95" customHeight="1">
      <c r="A9" s="462"/>
      <c r="B9" s="38" t="s">
        <v>136</v>
      </c>
      <c r="C9" s="39" t="s">
        <v>19</v>
      </c>
      <c r="D9" s="40">
        <v>1228</v>
      </c>
      <c r="E9" s="41">
        <v>39.387492418388824</v>
      </c>
      <c r="F9" s="42">
        <v>100</v>
      </c>
      <c r="G9" s="38" t="s">
        <v>136</v>
      </c>
      <c r="H9" s="39" t="s">
        <v>19</v>
      </c>
      <c r="I9" s="40">
        <v>878</v>
      </c>
      <c r="J9" s="41">
        <v>54.134440849183171</v>
      </c>
      <c r="K9" s="42">
        <v>100</v>
      </c>
      <c r="L9" s="38" t="s">
        <v>136</v>
      </c>
      <c r="M9" s="39" t="s">
        <v>19</v>
      </c>
      <c r="N9" s="40">
        <v>350</v>
      </c>
      <c r="O9" s="41">
        <v>23.398021062230047</v>
      </c>
      <c r="P9" s="43">
        <v>100</v>
      </c>
    </row>
    <row r="10" spans="1:16" s="8" customFormat="1" ht="28.95" customHeight="1">
      <c r="A10" s="37">
        <v>1</v>
      </c>
      <c r="B10" s="44" t="s">
        <v>193</v>
      </c>
      <c r="C10" s="39" t="s">
        <v>21</v>
      </c>
      <c r="D10" s="40">
        <v>569</v>
      </c>
      <c r="E10" s="41">
        <v>18.250393473992869</v>
      </c>
      <c r="F10" s="45">
        <v>46.335504885993487</v>
      </c>
      <c r="G10" s="44" t="s">
        <v>193</v>
      </c>
      <c r="H10" s="39" t="s">
        <v>21</v>
      </c>
      <c r="I10" s="40">
        <v>442</v>
      </c>
      <c r="J10" s="41">
        <v>27.252190040249388</v>
      </c>
      <c r="K10" s="45">
        <v>50.341685649202731</v>
      </c>
      <c r="L10" s="44" t="s">
        <v>193</v>
      </c>
      <c r="M10" s="39" t="s">
        <v>21</v>
      </c>
      <c r="N10" s="40">
        <v>127</v>
      </c>
      <c r="O10" s="41">
        <v>8.4901390711520452</v>
      </c>
      <c r="P10" s="46">
        <v>36.285714285714285</v>
      </c>
    </row>
    <row r="11" spans="1:16" s="8" customFormat="1" ht="28.95" customHeight="1">
      <c r="A11" s="37">
        <v>2</v>
      </c>
      <c r="B11" s="44" t="s">
        <v>194</v>
      </c>
      <c r="C11" s="39" t="s">
        <v>127</v>
      </c>
      <c r="D11" s="40">
        <v>183</v>
      </c>
      <c r="E11" s="41">
        <v>5.869634456486283</v>
      </c>
      <c r="F11" s="45">
        <v>14.90228013029316</v>
      </c>
      <c r="G11" s="44" t="s">
        <v>194</v>
      </c>
      <c r="H11" s="39" t="s">
        <v>127</v>
      </c>
      <c r="I11" s="40">
        <v>133</v>
      </c>
      <c r="J11" s="41">
        <v>8.2003196274958565</v>
      </c>
      <c r="K11" s="45">
        <v>15.148063781321184</v>
      </c>
      <c r="L11" s="44" t="s">
        <v>143</v>
      </c>
      <c r="M11" s="39" t="s">
        <v>23</v>
      </c>
      <c r="N11" s="40">
        <v>53</v>
      </c>
      <c r="O11" s="41">
        <v>3.5431289037091211</v>
      </c>
      <c r="P11" s="46">
        <v>15.142857142857142</v>
      </c>
    </row>
    <row r="12" spans="1:16" s="8" customFormat="1" ht="28.95" customHeight="1">
      <c r="A12" s="37">
        <v>3</v>
      </c>
      <c r="B12" s="44" t="s">
        <v>143</v>
      </c>
      <c r="C12" s="39" t="s">
        <v>23</v>
      </c>
      <c r="D12" s="40">
        <v>147</v>
      </c>
      <c r="E12" s="41">
        <v>4.7149522683250469</v>
      </c>
      <c r="F12" s="45">
        <v>11.970684039087947</v>
      </c>
      <c r="G12" s="44" t="s">
        <v>143</v>
      </c>
      <c r="H12" s="39" t="s">
        <v>23</v>
      </c>
      <c r="I12" s="40">
        <v>94</v>
      </c>
      <c r="J12" s="41">
        <v>5.7957146239444404</v>
      </c>
      <c r="K12" s="45">
        <v>10.70615034168565</v>
      </c>
      <c r="L12" s="44" t="s">
        <v>194</v>
      </c>
      <c r="M12" s="39" t="s">
        <v>127</v>
      </c>
      <c r="N12" s="40">
        <v>50</v>
      </c>
      <c r="O12" s="41">
        <v>3.342574437461435</v>
      </c>
      <c r="P12" s="46">
        <v>14.285714285714286</v>
      </c>
    </row>
    <row r="13" spans="1:16" s="8" customFormat="1" ht="28.95" customHeight="1">
      <c r="A13" s="37">
        <v>4</v>
      </c>
      <c r="B13" s="44" t="s">
        <v>158</v>
      </c>
      <c r="C13" s="39" t="s">
        <v>128</v>
      </c>
      <c r="D13" s="40">
        <v>43</v>
      </c>
      <c r="E13" s="41">
        <v>1.379203724748143</v>
      </c>
      <c r="F13" s="45">
        <v>3.5016286644951138</v>
      </c>
      <c r="G13" s="44" t="s">
        <v>158</v>
      </c>
      <c r="H13" s="39" t="s">
        <v>128</v>
      </c>
      <c r="I13" s="40">
        <v>24</v>
      </c>
      <c r="J13" s="41">
        <v>1.4797569252624103</v>
      </c>
      <c r="K13" s="45">
        <v>2.7334851936218678</v>
      </c>
      <c r="L13" s="44" t="s">
        <v>158</v>
      </c>
      <c r="M13" s="39" t="s">
        <v>128</v>
      </c>
      <c r="N13" s="40">
        <v>19</v>
      </c>
      <c r="O13" s="41">
        <v>1.2701782862353452</v>
      </c>
      <c r="P13" s="46">
        <v>5.4285714285714288</v>
      </c>
    </row>
    <row r="14" spans="1:16" s="8" customFormat="1" ht="28.95" customHeight="1">
      <c r="A14" s="37">
        <v>5</v>
      </c>
      <c r="B14" s="44" t="s">
        <v>182</v>
      </c>
      <c r="C14" s="39" t="s">
        <v>129</v>
      </c>
      <c r="D14" s="40">
        <v>24</v>
      </c>
      <c r="E14" s="41">
        <v>0.76978812544082398</v>
      </c>
      <c r="F14" s="45">
        <v>1.9543973941368078</v>
      </c>
      <c r="G14" s="44" t="s">
        <v>195</v>
      </c>
      <c r="H14" s="39" t="s">
        <v>131</v>
      </c>
      <c r="I14" s="40">
        <v>18</v>
      </c>
      <c r="J14" s="41">
        <v>1.1098176939468076</v>
      </c>
      <c r="K14" s="45">
        <v>2.0501138952164011</v>
      </c>
      <c r="L14" s="44" t="s">
        <v>182</v>
      </c>
      <c r="M14" s="39" t="s">
        <v>129</v>
      </c>
      <c r="N14" s="40">
        <v>15</v>
      </c>
      <c r="O14" s="41">
        <v>1.0027723312384305</v>
      </c>
      <c r="P14" s="46">
        <v>4.2857142857142856</v>
      </c>
    </row>
    <row r="15" spans="1:16" s="8" customFormat="1" ht="28.95" customHeight="1">
      <c r="A15" s="37">
        <v>6</v>
      </c>
      <c r="B15" s="44" t="s">
        <v>195</v>
      </c>
      <c r="C15" s="39" t="s">
        <v>131</v>
      </c>
      <c r="D15" s="40">
        <v>23</v>
      </c>
      <c r="E15" s="41">
        <v>0.73771362021412301</v>
      </c>
      <c r="F15" s="45">
        <v>1.8729641693811074</v>
      </c>
      <c r="G15" s="44" t="s">
        <v>159</v>
      </c>
      <c r="H15" s="39" t="s">
        <v>31</v>
      </c>
      <c r="I15" s="40">
        <v>10</v>
      </c>
      <c r="J15" s="41">
        <v>0.61656538552600426</v>
      </c>
      <c r="K15" s="45">
        <v>1.1389521640091116</v>
      </c>
      <c r="L15" s="44" t="s">
        <v>159</v>
      </c>
      <c r="M15" s="39" t="s">
        <v>31</v>
      </c>
      <c r="N15" s="40">
        <v>8</v>
      </c>
      <c r="O15" s="41">
        <v>0.53481190999382966</v>
      </c>
      <c r="P15" s="46">
        <v>2.2857142857142856</v>
      </c>
    </row>
    <row r="16" spans="1:16" s="8" customFormat="1" ht="28.95" customHeight="1">
      <c r="A16" s="37">
        <v>7</v>
      </c>
      <c r="B16" s="44" t="s">
        <v>159</v>
      </c>
      <c r="C16" s="39" t="s">
        <v>31</v>
      </c>
      <c r="D16" s="40">
        <v>18</v>
      </c>
      <c r="E16" s="41">
        <v>0.57734109408061796</v>
      </c>
      <c r="F16" s="45">
        <v>1.4657980456026058</v>
      </c>
      <c r="G16" s="44" t="s">
        <v>182</v>
      </c>
      <c r="H16" s="39" t="s">
        <v>129</v>
      </c>
      <c r="I16" s="40">
        <v>9</v>
      </c>
      <c r="J16" s="41">
        <v>0.55490884697340381</v>
      </c>
      <c r="K16" s="45">
        <v>1.0250569476082005</v>
      </c>
      <c r="L16" s="44" t="s">
        <v>188</v>
      </c>
      <c r="M16" s="39" t="s">
        <v>130</v>
      </c>
      <c r="N16" s="40">
        <v>7</v>
      </c>
      <c r="O16" s="41">
        <v>0.46796042124460091</v>
      </c>
      <c r="P16" s="46">
        <v>2</v>
      </c>
    </row>
    <row r="17" spans="1:16" s="8" customFormat="1" ht="28.95" customHeight="1">
      <c r="A17" s="37">
        <v>8</v>
      </c>
      <c r="B17" s="44" t="s">
        <v>188</v>
      </c>
      <c r="C17" s="39" t="s">
        <v>130</v>
      </c>
      <c r="D17" s="40">
        <v>16</v>
      </c>
      <c r="E17" s="41">
        <v>0.51319208362721602</v>
      </c>
      <c r="F17" s="45">
        <v>1.3029315960912051</v>
      </c>
      <c r="G17" s="44" t="s">
        <v>188</v>
      </c>
      <c r="H17" s="39" t="s">
        <v>130</v>
      </c>
      <c r="I17" s="40">
        <v>9</v>
      </c>
      <c r="J17" s="41">
        <v>0.55490884697340381</v>
      </c>
      <c r="K17" s="47">
        <v>1.0250569476082005</v>
      </c>
      <c r="L17" s="48" t="s">
        <v>195</v>
      </c>
      <c r="M17" s="39" t="s">
        <v>131</v>
      </c>
      <c r="N17" s="40">
        <v>5</v>
      </c>
      <c r="O17" s="41">
        <v>0.33425744374614352</v>
      </c>
      <c r="P17" s="46">
        <v>1.4285714285714286</v>
      </c>
    </row>
    <row r="18" spans="1:16" s="8" customFormat="1" ht="28.95" customHeight="1">
      <c r="A18" s="37">
        <v>9</v>
      </c>
      <c r="B18" s="44" t="s">
        <v>166</v>
      </c>
      <c r="C18" s="39" t="s">
        <v>35</v>
      </c>
      <c r="D18" s="40">
        <v>11</v>
      </c>
      <c r="E18" s="41">
        <v>0.35281955749371097</v>
      </c>
      <c r="F18" s="45">
        <v>0.89576547231270354</v>
      </c>
      <c r="G18" s="44" t="s">
        <v>142</v>
      </c>
      <c r="H18" s="39" t="s">
        <v>134</v>
      </c>
      <c r="I18" s="40">
        <v>7</v>
      </c>
      <c r="J18" s="41">
        <v>0.43159576986820297</v>
      </c>
      <c r="K18" s="45">
        <v>0.79726651480637811</v>
      </c>
      <c r="L18" s="49" t="s">
        <v>166</v>
      </c>
      <c r="M18" s="51" t="s">
        <v>35</v>
      </c>
      <c r="N18" s="40">
        <v>4</v>
      </c>
      <c r="O18" s="41">
        <v>0.26740595499691483</v>
      </c>
      <c r="P18" s="46">
        <v>1.1428571428571428</v>
      </c>
    </row>
    <row r="19" spans="1:16" s="8" customFormat="1" ht="28.95" customHeight="1">
      <c r="A19" s="37">
        <v>10</v>
      </c>
      <c r="B19" s="44" t="s">
        <v>147</v>
      </c>
      <c r="C19" s="39" t="s">
        <v>45</v>
      </c>
      <c r="D19" s="40">
        <v>9</v>
      </c>
      <c r="E19" s="41">
        <v>0.28867054704030898</v>
      </c>
      <c r="F19" s="45">
        <v>0.73289902280130292</v>
      </c>
      <c r="G19" s="44" t="s">
        <v>166</v>
      </c>
      <c r="H19" s="39" t="s">
        <v>35</v>
      </c>
      <c r="I19" s="40">
        <v>7</v>
      </c>
      <c r="J19" s="41">
        <v>0.43159576986820297</v>
      </c>
      <c r="K19" s="45">
        <v>0.79726651480637811</v>
      </c>
      <c r="L19" s="44" t="s">
        <v>147</v>
      </c>
      <c r="M19" s="39" t="s">
        <v>45</v>
      </c>
      <c r="N19" s="40">
        <v>3</v>
      </c>
      <c r="O19" s="41">
        <v>0.20055446624768608</v>
      </c>
      <c r="P19" s="46">
        <v>0.8571428571428571</v>
      </c>
    </row>
    <row r="20" spans="1:16" s="8" customFormat="1" ht="28.95" customHeight="1">
      <c r="A20" s="37"/>
      <c r="B20" s="50"/>
      <c r="C20" s="51" t="s">
        <v>41</v>
      </c>
      <c r="D20" s="52">
        <v>185</v>
      </c>
      <c r="E20" s="41">
        <v>5.9337834669396852</v>
      </c>
      <c r="F20" s="53">
        <v>15.06514657980456</v>
      </c>
      <c r="G20" s="50"/>
      <c r="H20" s="51" t="s">
        <v>41</v>
      </c>
      <c r="I20" s="52">
        <v>125</v>
      </c>
      <c r="J20" s="54">
        <v>7.7070673190750529</v>
      </c>
      <c r="K20" s="53">
        <v>14.236902050113896</v>
      </c>
      <c r="L20" s="50"/>
      <c r="M20" s="51" t="s">
        <v>41</v>
      </c>
      <c r="N20" s="52">
        <v>59</v>
      </c>
      <c r="O20" s="54">
        <v>3.9442378362044934</v>
      </c>
      <c r="P20" s="47">
        <v>16.857142857142858</v>
      </c>
    </row>
    <row r="21" spans="1:16" s="8" customFormat="1" ht="28.95" customHeight="1">
      <c r="A21" s="55">
        <v>11</v>
      </c>
      <c r="B21" s="56" t="s">
        <v>145</v>
      </c>
      <c r="C21" s="57" t="s">
        <v>206</v>
      </c>
      <c r="D21" s="58">
        <v>8</v>
      </c>
      <c r="E21" s="59">
        <v>0.25659604181360801</v>
      </c>
      <c r="F21" s="45">
        <v>0.65146579804560256</v>
      </c>
      <c r="G21" s="56" t="s">
        <v>145</v>
      </c>
      <c r="H21" s="57" t="s">
        <v>206</v>
      </c>
      <c r="I21" s="58">
        <v>6</v>
      </c>
      <c r="J21" s="41">
        <v>0.36993923131560258</v>
      </c>
      <c r="K21" s="45">
        <v>0.68337129840546695</v>
      </c>
      <c r="L21" s="56" t="s">
        <v>139</v>
      </c>
      <c r="M21" s="57" t="s">
        <v>64</v>
      </c>
      <c r="N21" s="58">
        <v>2</v>
      </c>
      <c r="O21" s="41">
        <v>0.13370297749845741</v>
      </c>
      <c r="P21" s="60">
        <v>0.5714285714285714</v>
      </c>
    </row>
    <row r="22" spans="1:16" s="8" customFormat="1" ht="28.95" customHeight="1">
      <c r="A22" s="37">
        <v>12</v>
      </c>
      <c r="B22" s="44" t="s">
        <v>139</v>
      </c>
      <c r="C22" s="39" t="s">
        <v>64</v>
      </c>
      <c r="D22" s="40">
        <v>7</v>
      </c>
      <c r="E22" s="41">
        <v>0.22452153658690699</v>
      </c>
      <c r="F22" s="47">
        <v>0.57003257328990231</v>
      </c>
      <c r="G22" s="48" t="s">
        <v>147</v>
      </c>
      <c r="H22" s="39" t="s">
        <v>45</v>
      </c>
      <c r="I22" s="40">
        <v>6</v>
      </c>
      <c r="J22" s="41">
        <v>0.36993923131560258</v>
      </c>
      <c r="K22" s="45">
        <v>0.68337129840546695</v>
      </c>
      <c r="L22" s="44" t="s">
        <v>145</v>
      </c>
      <c r="M22" s="39" t="s">
        <v>206</v>
      </c>
      <c r="N22" s="40">
        <v>2</v>
      </c>
      <c r="O22" s="41">
        <v>0.13370297749845741</v>
      </c>
      <c r="P22" s="47">
        <v>0.5714285714285714</v>
      </c>
    </row>
    <row r="23" spans="1:16" s="8" customFormat="1" ht="28.95" customHeight="1">
      <c r="A23" s="37">
        <v>13</v>
      </c>
      <c r="B23" s="44" t="s">
        <v>142</v>
      </c>
      <c r="C23" s="39" t="s">
        <v>134</v>
      </c>
      <c r="D23" s="40">
        <v>7</v>
      </c>
      <c r="E23" s="41">
        <v>0.22452153658690699</v>
      </c>
      <c r="F23" s="45">
        <v>0.57003257328990231</v>
      </c>
      <c r="G23" s="48" t="s">
        <v>139</v>
      </c>
      <c r="H23" s="39" t="s">
        <v>64</v>
      </c>
      <c r="I23" s="40">
        <v>5</v>
      </c>
      <c r="J23" s="41">
        <v>0.30828269276300213</v>
      </c>
      <c r="K23" s="45">
        <v>0.56947608200455579</v>
      </c>
      <c r="L23" s="61" t="s">
        <v>146</v>
      </c>
      <c r="M23" s="39" t="s">
        <v>40</v>
      </c>
      <c r="N23" s="40">
        <v>2</v>
      </c>
      <c r="O23" s="41">
        <v>0.13370297749845741</v>
      </c>
      <c r="P23" s="47">
        <v>0.5714285714285714</v>
      </c>
    </row>
    <row r="24" spans="1:16" s="8" customFormat="1" ht="28.95" customHeight="1">
      <c r="A24" s="37">
        <v>14</v>
      </c>
      <c r="B24" s="61" t="s">
        <v>207</v>
      </c>
      <c r="C24" s="39" t="s">
        <v>132</v>
      </c>
      <c r="D24" s="40">
        <v>5</v>
      </c>
      <c r="E24" s="41">
        <v>0.160372526133505</v>
      </c>
      <c r="F24" s="45">
        <v>0.40716612377850164</v>
      </c>
      <c r="G24" s="61" t="s">
        <v>207</v>
      </c>
      <c r="H24" s="39" t="s">
        <v>132</v>
      </c>
      <c r="I24" s="40">
        <v>4</v>
      </c>
      <c r="J24" s="41">
        <v>0.24662615421040168</v>
      </c>
      <c r="K24" s="47">
        <v>0.45558086560364464</v>
      </c>
      <c r="L24" s="48" t="s">
        <v>207</v>
      </c>
      <c r="M24" s="39" t="s">
        <v>132</v>
      </c>
      <c r="N24" s="40">
        <v>1</v>
      </c>
      <c r="O24" s="41">
        <v>6.6851488749228707E-2</v>
      </c>
      <c r="P24" s="47">
        <v>0.2857142857142857</v>
      </c>
    </row>
    <row r="25" spans="1:16" s="68" customFormat="1" ht="28.95" customHeight="1">
      <c r="A25" s="62">
        <v>15</v>
      </c>
      <c r="B25" s="63" t="s">
        <v>146</v>
      </c>
      <c r="C25" s="64" t="s">
        <v>40</v>
      </c>
      <c r="D25" s="65">
        <v>3</v>
      </c>
      <c r="E25" s="54">
        <v>9.6223515680102997E-2</v>
      </c>
      <c r="F25" s="53">
        <v>0.24429967426710097</v>
      </c>
      <c r="G25" s="63" t="s">
        <v>150</v>
      </c>
      <c r="H25" s="64" t="s">
        <v>47</v>
      </c>
      <c r="I25" s="66">
        <v>2</v>
      </c>
      <c r="J25" s="54">
        <v>0.12331307710520084</v>
      </c>
      <c r="K25" s="53">
        <v>0.22779043280182232</v>
      </c>
      <c r="L25" s="63" t="s">
        <v>176</v>
      </c>
      <c r="M25" s="64" t="s">
        <v>175</v>
      </c>
      <c r="N25" s="66">
        <v>1</v>
      </c>
      <c r="O25" s="54">
        <v>6.6851488749228707E-2</v>
      </c>
      <c r="P25" s="67">
        <v>0.2857142857142857</v>
      </c>
    </row>
    <row r="26" spans="1:16" s="463" customFormat="1" ht="14.25" customHeight="1">
      <c r="A26" s="19" t="s">
        <v>241</v>
      </c>
      <c r="B26" s="19"/>
      <c r="G26" s="464"/>
      <c r="L26" s="464"/>
    </row>
    <row r="27" spans="1:16">
      <c r="B27" s="457"/>
      <c r="C27" s="71"/>
    </row>
    <row r="28" spans="1:16">
      <c r="B28" s="457"/>
      <c r="C28" s="71"/>
    </row>
    <row r="29" spans="1:16">
      <c r="B29" s="457"/>
      <c r="C29" s="456"/>
    </row>
    <row r="30" spans="1:16">
      <c r="B30" s="457"/>
      <c r="C30" s="456"/>
    </row>
    <row r="31" spans="1:16">
      <c r="B31" s="457"/>
      <c r="C31" s="71"/>
    </row>
    <row r="32" spans="1:16">
      <c r="B32" s="457"/>
      <c r="C32" s="71"/>
    </row>
    <row r="33" spans="2:3">
      <c r="B33" s="457"/>
      <c r="C33" s="71"/>
    </row>
    <row r="34" spans="2:3">
      <c r="B34" s="457"/>
      <c r="C34" s="71"/>
    </row>
    <row r="35" spans="2:3">
      <c r="B35" s="457"/>
      <c r="C35" s="71"/>
    </row>
    <row r="36" spans="2:3">
      <c r="B36" s="457"/>
      <c r="C36" s="71"/>
    </row>
    <row r="37" spans="2:3">
      <c r="B37" s="457"/>
      <c r="C37" s="71"/>
    </row>
    <row r="38" spans="2:3">
      <c r="B38" s="457"/>
      <c r="C38" s="71"/>
    </row>
    <row r="39" spans="2:3">
      <c r="B39" s="457"/>
      <c r="C39" s="71"/>
    </row>
    <row r="40" spans="2:3">
      <c r="B40" s="457"/>
      <c r="C40" s="71"/>
    </row>
    <row r="41" spans="2:3">
      <c r="B41" s="457"/>
      <c r="C41" s="71"/>
    </row>
    <row r="42" spans="2:3">
      <c r="B42" s="457"/>
      <c r="C42" s="71"/>
    </row>
    <row r="43" spans="2:3">
      <c r="B43" s="457"/>
      <c r="C43" s="71"/>
    </row>
    <row r="44" spans="2:3">
      <c r="B44" s="457"/>
      <c r="C44" s="71"/>
    </row>
    <row r="45" spans="2:3">
      <c r="B45" s="457"/>
      <c r="C45" s="71"/>
    </row>
    <row r="46" spans="2:3">
      <c r="B46" s="457"/>
      <c r="C46" s="71"/>
    </row>
    <row r="47" spans="2:3">
      <c r="B47" s="457"/>
      <c r="C47" s="71"/>
    </row>
    <row r="48" spans="2:3">
      <c r="B48" s="457"/>
      <c r="C48" s="71"/>
    </row>
    <row r="49" spans="2:3">
      <c r="B49" s="457"/>
      <c r="C49" s="71"/>
    </row>
    <row r="50" spans="2:3">
      <c r="B50" s="457"/>
      <c r="C50" s="71"/>
    </row>
    <row r="51" spans="2:3">
      <c r="B51" s="457"/>
      <c r="C51" s="71"/>
    </row>
    <row r="52" spans="2:3">
      <c r="B52" s="457"/>
      <c r="C52" s="71"/>
    </row>
    <row r="53" spans="2:3">
      <c r="B53" s="457"/>
      <c r="C53" s="71"/>
    </row>
    <row r="54" spans="2:3">
      <c r="B54" s="457"/>
      <c r="C54" s="71"/>
    </row>
    <row r="55" spans="2:3">
      <c r="B55" s="457"/>
      <c r="C55" s="71"/>
    </row>
    <row r="56" spans="2:3">
      <c r="B56" s="457"/>
      <c r="C56" s="71"/>
    </row>
    <row r="57" spans="2:3">
      <c r="B57" s="457"/>
      <c r="C57" s="71"/>
    </row>
    <row r="58" spans="2:3">
      <c r="B58" s="457"/>
      <c r="C58" s="71"/>
    </row>
    <row r="59" spans="2:3">
      <c r="B59" s="457"/>
      <c r="C59" s="71"/>
    </row>
    <row r="60" spans="2:3">
      <c r="B60" s="457"/>
      <c r="C60" s="71"/>
    </row>
    <row r="61" spans="2:3">
      <c r="B61" s="457"/>
      <c r="C61" s="71"/>
    </row>
    <row r="62" spans="2:3">
      <c r="B62" s="457"/>
      <c r="C62" s="71"/>
    </row>
    <row r="63" spans="2:3">
      <c r="B63" s="457"/>
      <c r="C63" s="71"/>
    </row>
    <row r="64" spans="2:3">
      <c r="B64" s="457"/>
      <c r="C64" s="71"/>
    </row>
    <row r="65" spans="2:3">
      <c r="B65" s="457"/>
      <c r="C65" s="71"/>
    </row>
    <row r="66" spans="2:3">
      <c r="B66" s="457"/>
      <c r="C66" s="71"/>
    </row>
    <row r="67" spans="2:3">
      <c r="B67" s="457"/>
      <c r="C67" s="71"/>
    </row>
    <row r="68" spans="2:3">
      <c r="B68" s="457"/>
      <c r="C68" s="71"/>
    </row>
    <row r="69" spans="2:3">
      <c r="B69" s="457"/>
      <c r="C69" s="71"/>
    </row>
    <row r="70" spans="2:3">
      <c r="B70" s="457"/>
      <c r="C70" s="71"/>
    </row>
    <row r="71" spans="2:3">
      <c r="B71" s="457"/>
      <c r="C71" s="71"/>
    </row>
    <row r="72" spans="2:3">
      <c r="B72" s="457"/>
      <c r="C72" s="71"/>
    </row>
    <row r="73" spans="2:3">
      <c r="B73" s="457"/>
      <c r="C73" s="71"/>
    </row>
    <row r="74" spans="2:3">
      <c r="B74" s="457"/>
      <c r="C74" s="71"/>
    </row>
    <row r="75" spans="2:3">
      <c r="B75" s="457"/>
      <c r="C75" s="71"/>
    </row>
    <row r="76" spans="2:3">
      <c r="B76" s="457"/>
      <c r="C76" s="71"/>
    </row>
    <row r="77" spans="2:3">
      <c r="B77" s="457"/>
      <c r="C77" s="71"/>
    </row>
    <row r="78" spans="2:3">
      <c r="B78" s="457"/>
      <c r="C78" s="71"/>
    </row>
    <row r="79" spans="2:3">
      <c r="B79" s="457"/>
      <c r="C79" s="71"/>
    </row>
    <row r="80" spans="2:3">
      <c r="B80" s="457"/>
      <c r="C80" s="71"/>
    </row>
  </sheetData>
  <mergeCells count="1">
    <mergeCell ref="A1:P1"/>
  </mergeCells>
  <phoneticPr fontId="22"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showGridLines="0" topLeftCell="A22" workbookViewId="0">
      <selection sqref="A1:IV65536"/>
    </sheetView>
  </sheetViews>
  <sheetFormatPr defaultColWidth="8.09765625" defaultRowHeight="16.2"/>
  <cols>
    <col min="1" max="1" width="2.69921875" style="456" customWidth="1"/>
    <col min="2" max="2" width="11.8984375" style="7" customWidth="1"/>
    <col min="3" max="3" width="18.09765625" style="73" customWidth="1"/>
    <col min="4" max="6" width="7.09765625" style="456" customWidth="1"/>
    <col min="7" max="7" width="11.8984375" style="457" customWidth="1"/>
    <col min="8" max="8" width="18.09765625" style="71" customWidth="1"/>
    <col min="9" max="11" width="7.09765625" style="456" customWidth="1"/>
    <col min="12" max="12" width="11.8984375" style="457" customWidth="1"/>
    <col min="13" max="13" width="18.09765625" style="71" customWidth="1"/>
    <col min="14" max="16" width="7.09765625" style="456" customWidth="1"/>
    <col min="17" max="16384" width="8.09765625" style="456"/>
  </cols>
  <sheetData>
    <row r="1" spans="1:16" s="452" customFormat="1" ht="24.6">
      <c r="A1" s="474" t="s">
        <v>391</v>
      </c>
      <c r="B1" s="474"/>
      <c r="C1" s="474"/>
      <c r="D1" s="474"/>
      <c r="E1" s="474"/>
      <c r="F1" s="474"/>
      <c r="G1" s="474"/>
      <c r="H1" s="474"/>
      <c r="I1" s="474"/>
      <c r="J1" s="474"/>
      <c r="K1" s="474"/>
      <c r="L1" s="474"/>
      <c r="M1" s="474"/>
      <c r="N1" s="474"/>
      <c r="O1" s="474"/>
      <c r="P1" s="474"/>
    </row>
    <row r="2" spans="1:16" s="452" customFormat="1" ht="6" customHeight="1">
      <c r="A2" s="139"/>
      <c r="B2" s="453"/>
      <c r="C2" s="146"/>
      <c r="D2" s="454"/>
      <c r="E2" s="454"/>
      <c r="F2" s="454"/>
      <c r="G2" s="453"/>
      <c r="H2" s="146"/>
      <c r="I2" s="454"/>
      <c r="J2" s="454"/>
      <c r="K2" s="454"/>
      <c r="L2" s="453"/>
      <c r="M2" s="146"/>
      <c r="N2" s="454"/>
      <c r="O2" s="454"/>
      <c r="P2" s="454"/>
    </row>
    <row r="3" spans="1:16" s="452" customFormat="1">
      <c r="A3" s="5" t="s">
        <v>232</v>
      </c>
      <c r="B3" s="453"/>
      <c r="C3" s="148"/>
      <c r="D3" s="454"/>
      <c r="E3" s="454"/>
      <c r="F3" s="454"/>
      <c r="G3" s="453"/>
      <c r="H3" s="146"/>
      <c r="I3" s="454"/>
      <c r="J3" s="454"/>
      <c r="K3" s="454"/>
      <c r="L3" s="453"/>
      <c r="M3" s="146"/>
      <c r="N3" s="454"/>
      <c r="O3" s="454"/>
      <c r="P3" s="455"/>
    </row>
    <row r="4" spans="1:16">
      <c r="P4" s="458" t="s">
        <v>233</v>
      </c>
    </row>
    <row r="5" spans="1:16" s="19" customFormat="1" ht="14.25" customHeight="1">
      <c r="A5" s="10" t="s">
        <v>0</v>
      </c>
      <c r="B5" s="11"/>
      <c r="C5" s="12" t="s">
        <v>1</v>
      </c>
      <c r="D5" s="11"/>
      <c r="E5" s="13"/>
      <c r="F5" s="14"/>
      <c r="G5" s="11"/>
      <c r="H5" s="12" t="s">
        <v>2</v>
      </c>
      <c r="I5" s="11"/>
      <c r="J5" s="15"/>
      <c r="K5" s="16"/>
      <c r="L5" s="17"/>
      <c r="M5" s="12" t="s">
        <v>3</v>
      </c>
      <c r="N5" s="11"/>
      <c r="O5" s="15"/>
      <c r="P5" s="18"/>
    </row>
    <row r="6" spans="1:16" s="19" customFormat="1" ht="14.25" customHeight="1">
      <c r="A6" s="87"/>
      <c r="B6" s="21" t="s">
        <v>124</v>
      </c>
      <c r="C6" s="91"/>
      <c r="D6" s="10" t="s">
        <v>5</v>
      </c>
      <c r="E6" s="90" t="s">
        <v>234</v>
      </c>
      <c r="F6" s="10" t="s">
        <v>235</v>
      </c>
      <c r="G6" s="21" t="s">
        <v>124</v>
      </c>
      <c r="H6" s="91"/>
      <c r="I6" s="10" t="s">
        <v>5</v>
      </c>
      <c r="J6" s="90" t="s">
        <v>234</v>
      </c>
      <c r="K6" s="10" t="s">
        <v>235</v>
      </c>
      <c r="L6" s="21" t="s">
        <v>124</v>
      </c>
      <c r="M6" s="91"/>
      <c r="N6" s="10" t="s">
        <v>5</v>
      </c>
      <c r="O6" s="459" t="s">
        <v>234</v>
      </c>
      <c r="P6" s="460" t="s">
        <v>235</v>
      </c>
    </row>
    <row r="7" spans="1:16" s="19" customFormat="1" ht="14.25" customHeight="1">
      <c r="A7" s="87"/>
      <c r="B7" s="461" t="s">
        <v>236</v>
      </c>
      <c r="C7" s="96" t="s">
        <v>8</v>
      </c>
      <c r="D7" s="94"/>
      <c r="E7" s="95" t="s">
        <v>16</v>
      </c>
      <c r="F7" s="94" t="s">
        <v>237</v>
      </c>
      <c r="G7" s="461" t="s">
        <v>236</v>
      </c>
      <c r="H7" s="96" t="s">
        <v>8</v>
      </c>
      <c r="I7" s="94"/>
      <c r="J7" s="95" t="s">
        <v>16</v>
      </c>
      <c r="K7" s="94" t="s">
        <v>237</v>
      </c>
      <c r="L7" s="461" t="s">
        <v>236</v>
      </c>
      <c r="M7" s="96" t="s">
        <v>8</v>
      </c>
      <c r="N7" s="94"/>
      <c r="O7" s="95" t="s">
        <v>16</v>
      </c>
      <c r="P7" s="97" t="s">
        <v>237</v>
      </c>
    </row>
    <row r="8" spans="1:16" s="19" customFormat="1" ht="14.25" customHeight="1">
      <c r="A8" s="98" t="s">
        <v>13</v>
      </c>
      <c r="B8" s="103" t="s">
        <v>14</v>
      </c>
      <c r="C8" s="102"/>
      <c r="D8" s="98" t="s">
        <v>15</v>
      </c>
      <c r="E8" s="101" t="s">
        <v>234</v>
      </c>
      <c r="F8" s="98" t="s">
        <v>17</v>
      </c>
      <c r="G8" s="103" t="s">
        <v>14</v>
      </c>
      <c r="H8" s="102"/>
      <c r="I8" s="98" t="s">
        <v>15</v>
      </c>
      <c r="J8" s="101" t="s">
        <v>234</v>
      </c>
      <c r="K8" s="98" t="s">
        <v>17</v>
      </c>
      <c r="L8" s="103" t="s">
        <v>14</v>
      </c>
      <c r="M8" s="102"/>
      <c r="N8" s="98" t="s">
        <v>15</v>
      </c>
      <c r="O8" s="101" t="s">
        <v>238</v>
      </c>
      <c r="P8" s="103" t="s">
        <v>17</v>
      </c>
    </row>
    <row r="9" spans="1:16" s="1" customFormat="1" ht="28.95" customHeight="1">
      <c r="A9" s="462"/>
      <c r="B9" s="38" t="s">
        <v>136</v>
      </c>
      <c r="C9" s="39" t="s">
        <v>19</v>
      </c>
      <c r="D9" s="40">
        <v>1185</v>
      </c>
      <c r="E9" s="41">
        <v>37.677789086413767</v>
      </c>
      <c r="F9" s="42">
        <v>100</v>
      </c>
      <c r="G9" s="38" t="s">
        <v>136</v>
      </c>
      <c r="H9" s="39" t="s">
        <v>19</v>
      </c>
      <c r="I9" s="40">
        <v>855</v>
      </c>
      <c r="J9" s="41">
        <v>52.268211115889628</v>
      </c>
      <c r="K9" s="42">
        <v>100</v>
      </c>
      <c r="L9" s="38" t="s">
        <v>136</v>
      </c>
      <c r="M9" s="39" t="s">
        <v>19</v>
      </c>
      <c r="N9" s="40">
        <v>330</v>
      </c>
      <c r="O9" s="41">
        <v>21.86450565843468</v>
      </c>
      <c r="P9" s="43">
        <v>100</v>
      </c>
    </row>
    <row r="10" spans="1:16" s="8" customFormat="1" ht="28.95" customHeight="1">
      <c r="A10" s="37">
        <v>1</v>
      </c>
      <c r="B10" s="44" t="s">
        <v>193</v>
      </c>
      <c r="C10" s="39" t="s">
        <v>21</v>
      </c>
      <c r="D10" s="40">
        <v>583</v>
      </c>
      <c r="E10" s="41">
        <v>18.536836318463482</v>
      </c>
      <c r="F10" s="45">
        <v>49.198312236286917</v>
      </c>
      <c r="G10" s="44" t="s">
        <v>193</v>
      </c>
      <c r="H10" s="39" t="s">
        <v>21</v>
      </c>
      <c r="I10" s="40">
        <v>459</v>
      </c>
      <c r="J10" s="41">
        <v>28.059699999999999</v>
      </c>
      <c r="K10" s="45">
        <v>53.684210526315788</v>
      </c>
      <c r="L10" s="44" t="s">
        <v>193</v>
      </c>
      <c r="M10" s="39" t="s">
        <v>21</v>
      </c>
      <c r="N10" s="40">
        <v>124</v>
      </c>
      <c r="O10" s="41">
        <v>8.2157</v>
      </c>
      <c r="P10" s="46">
        <v>37.575757575757578</v>
      </c>
    </row>
    <row r="11" spans="1:16" s="8" customFormat="1" ht="28.95" customHeight="1">
      <c r="A11" s="37">
        <v>2</v>
      </c>
      <c r="B11" s="44" t="s">
        <v>194</v>
      </c>
      <c r="C11" s="39" t="s">
        <v>127</v>
      </c>
      <c r="D11" s="40">
        <v>161</v>
      </c>
      <c r="E11" s="41">
        <v>5.1190920193355414</v>
      </c>
      <c r="F11" s="45">
        <v>13.586497890295359</v>
      </c>
      <c r="G11" s="44" t="s">
        <v>194</v>
      </c>
      <c r="H11" s="39" t="s">
        <v>127</v>
      </c>
      <c r="I11" s="40">
        <v>112</v>
      </c>
      <c r="J11" s="41">
        <v>6.8468</v>
      </c>
      <c r="K11" s="45">
        <v>13.099415204678362</v>
      </c>
      <c r="L11" s="44" t="s">
        <v>194</v>
      </c>
      <c r="M11" s="39" t="s">
        <v>127</v>
      </c>
      <c r="N11" s="40">
        <v>49</v>
      </c>
      <c r="O11" s="41">
        <v>3.2465000000000002</v>
      </c>
      <c r="P11" s="46">
        <v>14.848484848484848</v>
      </c>
    </row>
    <row r="12" spans="1:16" s="8" customFormat="1" ht="28.95" customHeight="1">
      <c r="A12" s="37">
        <v>3</v>
      </c>
      <c r="B12" s="44" t="s">
        <v>143</v>
      </c>
      <c r="C12" s="39" t="s">
        <v>23</v>
      </c>
      <c r="D12" s="40">
        <v>117</v>
      </c>
      <c r="E12" s="41">
        <v>3.7200855047345245</v>
      </c>
      <c r="F12" s="45">
        <v>9.8734177215189867</v>
      </c>
      <c r="G12" s="44" t="s">
        <v>143</v>
      </c>
      <c r="H12" s="39" t="s">
        <v>23</v>
      </c>
      <c r="I12" s="40">
        <v>74</v>
      </c>
      <c r="J12" s="41">
        <v>4.5236999999999998</v>
      </c>
      <c r="K12" s="45">
        <v>8.654970760233919</v>
      </c>
      <c r="L12" s="44" t="s">
        <v>143</v>
      </c>
      <c r="M12" s="39" t="s">
        <v>23</v>
      </c>
      <c r="N12" s="40">
        <v>43</v>
      </c>
      <c r="O12" s="41">
        <v>2.8490000000000002</v>
      </c>
      <c r="P12" s="46">
        <v>13.030303030303031</v>
      </c>
    </row>
    <row r="13" spans="1:16" s="8" customFormat="1" ht="28.95" customHeight="1">
      <c r="A13" s="37">
        <v>4</v>
      </c>
      <c r="B13" s="44" t="s">
        <v>158</v>
      </c>
      <c r="C13" s="39" t="s">
        <v>128</v>
      </c>
      <c r="D13" s="40">
        <v>42</v>
      </c>
      <c r="E13" s="41">
        <v>1.3354153093918806</v>
      </c>
      <c r="F13" s="45">
        <v>3.5443037974683542</v>
      </c>
      <c r="G13" s="44" t="s">
        <v>158</v>
      </c>
      <c r="H13" s="39" t="s">
        <v>128</v>
      </c>
      <c r="I13" s="40">
        <v>31</v>
      </c>
      <c r="J13" s="41">
        <v>1.8951</v>
      </c>
      <c r="K13" s="45">
        <v>3.6257309941520468</v>
      </c>
      <c r="L13" s="44" t="s">
        <v>158</v>
      </c>
      <c r="M13" s="39" t="s">
        <v>128</v>
      </c>
      <c r="N13" s="40">
        <v>11</v>
      </c>
      <c r="O13" s="41">
        <v>0.7288</v>
      </c>
      <c r="P13" s="46">
        <v>3.3333333333333335</v>
      </c>
    </row>
    <row r="14" spans="1:16" s="8" customFormat="1" ht="28.95" customHeight="1">
      <c r="A14" s="37">
        <v>5</v>
      </c>
      <c r="B14" s="44" t="s">
        <v>188</v>
      </c>
      <c r="C14" s="39" t="s">
        <v>130</v>
      </c>
      <c r="D14" s="40">
        <v>20</v>
      </c>
      <c r="E14" s="41">
        <v>0.63591205209137158</v>
      </c>
      <c r="F14" s="45">
        <v>1.6877637130801688</v>
      </c>
      <c r="G14" s="44" t="s">
        <v>188</v>
      </c>
      <c r="H14" s="39" t="s">
        <v>130</v>
      </c>
      <c r="I14" s="40">
        <v>14</v>
      </c>
      <c r="J14" s="41">
        <v>0.85580000000000001</v>
      </c>
      <c r="K14" s="45">
        <v>1.6374269005847952</v>
      </c>
      <c r="L14" s="44" t="s">
        <v>182</v>
      </c>
      <c r="M14" s="39" t="s">
        <v>129</v>
      </c>
      <c r="N14" s="40">
        <v>7</v>
      </c>
      <c r="O14" s="41">
        <v>0.4637</v>
      </c>
      <c r="P14" s="46">
        <v>2.1212121212121211</v>
      </c>
    </row>
    <row r="15" spans="1:16" s="8" customFormat="1" ht="28.95" customHeight="1">
      <c r="A15" s="37">
        <v>6</v>
      </c>
      <c r="B15" s="44" t="s">
        <v>195</v>
      </c>
      <c r="C15" s="39" t="s">
        <v>131</v>
      </c>
      <c r="D15" s="40">
        <v>19</v>
      </c>
      <c r="E15" s="41">
        <v>0.6041164494868031</v>
      </c>
      <c r="F15" s="45">
        <v>1.6033755274261603</v>
      </c>
      <c r="G15" s="44" t="s">
        <v>195</v>
      </c>
      <c r="H15" s="39" t="s">
        <v>131</v>
      </c>
      <c r="I15" s="40">
        <v>12</v>
      </c>
      <c r="J15" s="41">
        <v>0.73350000000000004</v>
      </c>
      <c r="K15" s="45">
        <v>1.4035087719298245</v>
      </c>
      <c r="L15" s="44" t="s">
        <v>195</v>
      </c>
      <c r="M15" s="39" t="s">
        <v>131</v>
      </c>
      <c r="N15" s="40">
        <v>7</v>
      </c>
      <c r="O15" s="41">
        <v>0.4637</v>
      </c>
      <c r="P15" s="46">
        <v>2.1212121212121211</v>
      </c>
    </row>
    <row r="16" spans="1:16" s="8" customFormat="1" ht="28.95" customHeight="1">
      <c r="A16" s="37">
        <v>7</v>
      </c>
      <c r="B16" s="44" t="s">
        <v>182</v>
      </c>
      <c r="C16" s="39" t="s">
        <v>129</v>
      </c>
      <c r="D16" s="40">
        <v>15</v>
      </c>
      <c r="E16" s="41">
        <v>0.47693403906852877</v>
      </c>
      <c r="F16" s="45">
        <v>1.2658227848101267</v>
      </c>
      <c r="G16" s="44" t="s">
        <v>182</v>
      </c>
      <c r="H16" s="39" t="s">
        <v>129</v>
      </c>
      <c r="I16" s="40">
        <v>8</v>
      </c>
      <c r="J16" s="41">
        <v>0.48899999999999999</v>
      </c>
      <c r="K16" s="45">
        <v>0.93567251461988299</v>
      </c>
      <c r="L16" s="44" t="s">
        <v>145</v>
      </c>
      <c r="M16" s="39" t="s">
        <v>206</v>
      </c>
      <c r="N16" s="40">
        <v>6</v>
      </c>
      <c r="O16" s="41">
        <v>0.39750000000000002</v>
      </c>
      <c r="P16" s="46">
        <v>1.8181818181818181</v>
      </c>
    </row>
    <row r="17" spans="1:16" s="8" customFormat="1" ht="28.95" customHeight="1">
      <c r="A17" s="37">
        <v>8</v>
      </c>
      <c r="B17" s="44" t="s">
        <v>166</v>
      </c>
      <c r="C17" s="39" t="s">
        <v>35</v>
      </c>
      <c r="D17" s="40">
        <v>11</v>
      </c>
      <c r="E17" s="41">
        <v>0.34975162865025444</v>
      </c>
      <c r="F17" s="45">
        <v>0.92827004219409281</v>
      </c>
      <c r="G17" s="44" t="s">
        <v>159</v>
      </c>
      <c r="H17" s="39" t="s">
        <v>31</v>
      </c>
      <c r="I17" s="40">
        <v>7</v>
      </c>
      <c r="J17" s="41">
        <v>0.4279</v>
      </c>
      <c r="K17" s="47">
        <v>0.81871345029239762</v>
      </c>
      <c r="L17" s="48" t="s">
        <v>147</v>
      </c>
      <c r="M17" s="39" t="s">
        <v>45</v>
      </c>
      <c r="N17" s="40">
        <v>6</v>
      </c>
      <c r="O17" s="41">
        <v>0.39750000000000002</v>
      </c>
      <c r="P17" s="46">
        <v>1.8181818181818181</v>
      </c>
    </row>
    <row r="18" spans="1:16" s="8" customFormat="1" ht="28.95" customHeight="1">
      <c r="A18" s="37">
        <v>9</v>
      </c>
      <c r="B18" s="44" t="s">
        <v>159</v>
      </c>
      <c r="C18" s="39" t="s">
        <v>31</v>
      </c>
      <c r="D18" s="40">
        <v>10</v>
      </c>
      <c r="E18" s="41">
        <v>0.31795602604568579</v>
      </c>
      <c r="F18" s="45">
        <v>0.84388185654008441</v>
      </c>
      <c r="G18" s="44" t="s">
        <v>166</v>
      </c>
      <c r="H18" s="39" t="s">
        <v>35</v>
      </c>
      <c r="I18" s="40">
        <v>6</v>
      </c>
      <c r="J18" s="41">
        <v>0.36670000000000003</v>
      </c>
      <c r="K18" s="45">
        <v>0.70175438596491224</v>
      </c>
      <c r="L18" s="49" t="s">
        <v>188</v>
      </c>
      <c r="M18" s="51" t="s">
        <v>130</v>
      </c>
      <c r="N18" s="40">
        <v>6</v>
      </c>
      <c r="O18" s="41">
        <v>0.39750000000000002</v>
      </c>
      <c r="P18" s="46">
        <v>1.8181818181818181</v>
      </c>
    </row>
    <row r="19" spans="1:16" s="8" customFormat="1" ht="28.95" customHeight="1">
      <c r="A19" s="37">
        <v>10</v>
      </c>
      <c r="B19" s="44" t="s">
        <v>145</v>
      </c>
      <c r="C19" s="39" t="s">
        <v>206</v>
      </c>
      <c r="D19" s="40">
        <v>8</v>
      </c>
      <c r="E19" s="41">
        <v>0.25436482083654866</v>
      </c>
      <c r="F19" s="45">
        <v>0.67510548523206748</v>
      </c>
      <c r="G19" s="44" t="s">
        <v>139</v>
      </c>
      <c r="H19" s="39" t="s">
        <v>64</v>
      </c>
      <c r="I19" s="40">
        <v>3</v>
      </c>
      <c r="J19" s="41">
        <v>0.18329999999999999</v>
      </c>
      <c r="K19" s="45">
        <v>0.35087719298245612</v>
      </c>
      <c r="L19" s="44" t="s">
        <v>166</v>
      </c>
      <c r="M19" s="39" t="s">
        <v>35</v>
      </c>
      <c r="N19" s="40">
        <v>5</v>
      </c>
      <c r="O19" s="41">
        <v>0.33119999999999999</v>
      </c>
      <c r="P19" s="46">
        <v>1.5151515151515151</v>
      </c>
    </row>
    <row r="20" spans="1:16" s="8" customFormat="1" ht="28.95" customHeight="1">
      <c r="A20" s="37"/>
      <c r="B20" s="50"/>
      <c r="C20" s="51" t="s">
        <v>41</v>
      </c>
      <c r="D20" s="52">
        <v>199</v>
      </c>
      <c r="E20" s="41">
        <v>6.3273249183091478</v>
      </c>
      <c r="F20" s="53">
        <v>16.793248945147678</v>
      </c>
      <c r="G20" s="50"/>
      <c r="H20" s="51" t="s">
        <v>41</v>
      </c>
      <c r="I20" s="52">
        <v>129</v>
      </c>
      <c r="J20" s="54">
        <v>7.8860809753798389</v>
      </c>
      <c r="K20" s="53">
        <v>15.087719298245615</v>
      </c>
      <c r="L20" s="50"/>
      <c r="M20" s="51" t="s">
        <v>41</v>
      </c>
      <c r="N20" s="52">
        <v>66</v>
      </c>
      <c r="O20" s="54">
        <v>4.3729011316869357</v>
      </c>
      <c r="P20" s="47">
        <v>20</v>
      </c>
    </row>
    <row r="21" spans="1:16" s="8" customFormat="1" ht="28.95" customHeight="1">
      <c r="A21" s="55">
        <v>11</v>
      </c>
      <c r="B21" s="56" t="s">
        <v>147</v>
      </c>
      <c r="C21" s="57" t="s">
        <v>45</v>
      </c>
      <c r="D21" s="58">
        <v>7</v>
      </c>
      <c r="E21" s="59">
        <v>0.22256921823198009</v>
      </c>
      <c r="F21" s="45">
        <v>0.59071729957805907</v>
      </c>
      <c r="G21" s="56" t="s">
        <v>146</v>
      </c>
      <c r="H21" s="57" t="s">
        <v>40</v>
      </c>
      <c r="I21" s="58">
        <v>3</v>
      </c>
      <c r="J21" s="41">
        <v>0.18329999999999999</v>
      </c>
      <c r="K21" s="45">
        <v>0.35087719298245612</v>
      </c>
      <c r="L21" s="56" t="s">
        <v>139</v>
      </c>
      <c r="M21" s="57" t="s">
        <v>64</v>
      </c>
      <c r="N21" s="58">
        <v>3</v>
      </c>
      <c r="O21" s="41">
        <v>0.19869999999999999</v>
      </c>
      <c r="P21" s="60">
        <v>0.90909090909090906</v>
      </c>
    </row>
    <row r="22" spans="1:16" s="8" customFormat="1" ht="28.95" customHeight="1">
      <c r="A22" s="37">
        <v>12</v>
      </c>
      <c r="B22" s="44" t="s">
        <v>139</v>
      </c>
      <c r="C22" s="39" t="s">
        <v>64</v>
      </c>
      <c r="D22" s="40">
        <v>6</v>
      </c>
      <c r="E22" s="41">
        <v>0.19077361562741149</v>
      </c>
      <c r="F22" s="47">
        <v>0.50632911392405067</v>
      </c>
      <c r="G22" s="48" t="s">
        <v>207</v>
      </c>
      <c r="H22" s="39" t="s">
        <v>132</v>
      </c>
      <c r="I22" s="40">
        <v>3</v>
      </c>
      <c r="J22" s="41">
        <v>0.18329999999999999</v>
      </c>
      <c r="K22" s="45">
        <v>0.35087719298245612</v>
      </c>
      <c r="L22" s="44" t="s">
        <v>159</v>
      </c>
      <c r="M22" s="39" t="s">
        <v>31</v>
      </c>
      <c r="N22" s="40">
        <v>3</v>
      </c>
      <c r="O22" s="41">
        <v>0.19869999999999999</v>
      </c>
      <c r="P22" s="47">
        <v>0.90909090909090906</v>
      </c>
    </row>
    <row r="23" spans="1:16" s="8" customFormat="1" ht="28.95" customHeight="1">
      <c r="A23" s="37">
        <v>13</v>
      </c>
      <c r="B23" s="44" t="s">
        <v>207</v>
      </c>
      <c r="C23" s="39" t="s">
        <v>132</v>
      </c>
      <c r="D23" s="40">
        <v>5</v>
      </c>
      <c r="E23" s="41">
        <v>0.1589780130228429</v>
      </c>
      <c r="F23" s="45">
        <v>0.4219409282700422</v>
      </c>
      <c r="G23" s="48" t="s">
        <v>176</v>
      </c>
      <c r="H23" s="39" t="s">
        <v>175</v>
      </c>
      <c r="I23" s="40">
        <v>3</v>
      </c>
      <c r="J23" s="41">
        <v>0.18329999999999999</v>
      </c>
      <c r="K23" s="45">
        <v>0.35087719298245612</v>
      </c>
      <c r="L23" s="61" t="s">
        <v>183</v>
      </c>
      <c r="M23" s="39" t="s">
        <v>133</v>
      </c>
      <c r="N23" s="40">
        <v>3</v>
      </c>
      <c r="O23" s="41">
        <v>0.19869999999999999</v>
      </c>
      <c r="P23" s="47">
        <v>0.90909090909090906</v>
      </c>
    </row>
    <row r="24" spans="1:16" s="8" customFormat="1" ht="28.95" customHeight="1">
      <c r="A24" s="37">
        <v>14</v>
      </c>
      <c r="B24" s="61" t="s">
        <v>183</v>
      </c>
      <c r="C24" s="39" t="s">
        <v>133</v>
      </c>
      <c r="D24" s="40">
        <v>5</v>
      </c>
      <c r="E24" s="41">
        <v>0.1589780130228429</v>
      </c>
      <c r="F24" s="45">
        <v>0.4219409282700422</v>
      </c>
      <c r="G24" s="61" t="s">
        <v>142</v>
      </c>
      <c r="H24" s="39" t="s">
        <v>134</v>
      </c>
      <c r="I24" s="40">
        <v>2</v>
      </c>
      <c r="J24" s="41">
        <v>0.1222</v>
      </c>
      <c r="K24" s="47">
        <v>0.23391812865497075</v>
      </c>
      <c r="L24" s="48" t="s">
        <v>150</v>
      </c>
      <c r="M24" s="39" t="s">
        <v>47</v>
      </c>
      <c r="N24" s="40">
        <v>2</v>
      </c>
      <c r="O24" s="41">
        <v>0.13250000000000001</v>
      </c>
      <c r="P24" s="47">
        <v>0.60606060606060608</v>
      </c>
    </row>
    <row r="25" spans="1:16" s="68" customFormat="1" ht="28.95" customHeight="1">
      <c r="A25" s="62">
        <v>15</v>
      </c>
      <c r="B25" s="63" t="s">
        <v>146</v>
      </c>
      <c r="C25" s="64" t="s">
        <v>40</v>
      </c>
      <c r="D25" s="65">
        <v>3</v>
      </c>
      <c r="E25" s="54">
        <v>9.5386807813705746E-2</v>
      </c>
      <c r="F25" s="53">
        <v>0.25316455696202533</v>
      </c>
      <c r="G25" s="63" t="s">
        <v>145</v>
      </c>
      <c r="H25" s="64" t="s">
        <v>206</v>
      </c>
      <c r="I25" s="66">
        <v>2</v>
      </c>
      <c r="J25" s="54">
        <v>0.1222</v>
      </c>
      <c r="K25" s="53">
        <v>0.23391812865497075</v>
      </c>
      <c r="L25" s="63" t="s">
        <v>207</v>
      </c>
      <c r="M25" s="64" t="s">
        <v>132</v>
      </c>
      <c r="N25" s="66">
        <v>2</v>
      </c>
      <c r="O25" s="54">
        <v>0.13250000000000001</v>
      </c>
      <c r="P25" s="67">
        <v>0.60606060606060608</v>
      </c>
    </row>
    <row r="26" spans="1:16" s="463" customFormat="1" ht="14.25" customHeight="1">
      <c r="A26" s="19" t="s">
        <v>239</v>
      </c>
      <c r="B26" s="19"/>
      <c r="G26" s="464"/>
      <c r="L26" s="464"/>
    </row>
    <row r="27" spans="1:16">
      <c r="B27" s="457"/>
      <c r="C27" s="71"/>
    </row>
    <row r="28" spans="1:16">
      <c r="B28" s="457"/>
      <c r="C28" s="71"/>
    </row>
    <row r="29" spans="1:16">
      <c r="B29" s="457"/>
      <c r="C29" s="456"/>
    </row>
    <row r="30" spans="1:16">
      <c r="B30" s="457"/>
      <c r="C30" s="456"/>
    </row>
    <row r="31" spans="1:16">
      <c r="B31" s="457"/>
      <c r="C31" s="71"/>
    </row>
    <row r="32" spans="1:16">
      <c r="B32" s="457"/>
      <c r="C32" s="71"/>
    </row>
    <row r="33" spans="2:3">
      <c r="B33" s="457"/>
      <c r="C33" s="71"/>
    </row>
    <row r="34" spans="2:3">
      <c r="B34" s="457"/>
      <c r="C34" s="71"/>
    </row>
    <row r="35" spans="2:3">
      <c r="B35" s="457"/>
      <c r="C35" s="71"/>
    </row>
    <row r="36" spans="2:3">
      <c r="B36" s="457"/>
      <c r="C36" s="71"/>
    </row>
    <row r="37" spans="2:3">
      <c r="B37" s="457"/>
      <c r="C37" s="71"/>
    </row>
    <row r="38" spans="2:3">
      <c r="B38" s="457"/>
      <c r="C38" s="71"/>
    </row>
    <row r="39" spans="2:3">
      <c r="B39" s="457"/>
      <c r="C39" s="71"/>
    </row>
    <row r="40" spans="2:3">
      <c r="B40" s="457"/>
      <c r="C40" s="71"/>
    </row>
    <row r="41" spans="2:3">
      <c r="B41" s="457"/>
      <c r="C41" s="71"/>
    </row>
    <row r="42" spans="2:3">
      <c r="B42" s="457"/>
      <c r="C42" s="71"/>
    </row>
    <row r="43" spans="2:3">
      <c r="B43" s="457"/>
      <c r="C43" s="71"/>
    </row>
    <row r="44" spans="2:3">
      <c r="B44" s="457"/>
      <c r="C44" s="71"/>
    </row>
    <row r="45" spans="2:3">
      <c r="B45" s="457"/>
      <c r="C45" s="71"/>
    </row>
    <row r="46" spans="2:3">
      <c r="B46" s="457"/>
      <c r="C46" s="71"/>
    </row>
    <row r="47" spans="2:3">
      <c r="B47" s="457"/>
      <c r="C47" s="71"/>
    </row>
    <row r="48" spans="2:3">
      <c r="B48" s="457"/>
      <c r="C48" s="71"/>
    </row>
    <row r="49" spans="2:3">
      <c r="B49" s="457"/>
      <c r="C49" s="71"/>
    </row>
    <row r="50" spans="2:3">
      <c r="B50" s="457"/>
      <c r="C50" s="71"/>
    </row>
    <row r="51" spans="2:3">
      <c r="B51" s="457"/>
      <c r="C51" s="71"/>
    </row>
    <row r="52" spans="2:3">
      <c r="B52" s="457"/>
      <c r="C52" s="71"/>
    </row>
    <row r="53" spans="2:3">
      <c r="B53" s="457"/>
      <c r="C53" s="71"/>
    </row>
    <row r="54" spans="2:3">
      <c r="B54" s="457"/>
      <c r="C54" s="71"/>
    </row>
    <row r="55" spans="2:3">
      <c r="B55" s="457"/>
      <c r="C55" s="71"/>
    </row>
    <row r="56" spans="2:3">
      <c r="B56" s="457"/>
      <c r="C56" s="71"/>
    </row>
    <row r="57" spans="2:3">
      <c r="B57" s="457"/>
      <c r="C57" s="71"/>
    </row>
    <row r="58" spans="2:3">
      <c r="B58" s="457"/>
      <c r="C58" s="71"/>
    </row>
    <row r="59" spans="2:3">
      <c r="B59" s="457"/>
      <c r="C59" s="71"/>
    </row>
    <row r="60" spans="2:3">
      <c r="B60" s="457"/>
      <c r="C60" s="71"/>
    </row>
    <row r="61" spans="2:3">
      <c r="B61" s="457"/>
      <c r="C61" s="71"/>
    </row>
    <row r="62" spans="2:3">
      <c r="B62" s="457"/>
      <c r="C62" s="71"/>
    </row>
    <row r="63" spans="2:3">
      <c r="B63" s="457"/>
      <c r="C63" s="71"/>
    </row>
    <row r="64" spans="2:3">
      <c r="B64" s="457"/>
      <c r="C64" s="71"/>
    </row>
    <row r="65" spans="2:3">
      <c r="B65" s="457"/>
      <c r="C65" s="71"/>
    </row>
    <row r="66" spans="2:3">
      <c r="B66" s="457"/>
      <c r="C66" s="71"/>
    </row>
    <row r="67" spans="2:3">
      <c r="B67" s="457"/>
      <c r="C67" s="71"/>
    </row>
    <row r="68" spans="2:3">
      <c r="B68" s="457"/>
      <c r="C68" s="71"/>
    </row>
    <row r="69" spans="2:3">
      <c r="B69" s="457"/>
      <c r="C69" s="71"/>
    </row>
    <row r="70" spans="2:3">
      <c r="B70" s="457"/>
      <c r="C70" s="71"/>
    </row>
    <row r="71" spans="2:3">
      <c r="B71" s="457"/>
      <c r="C71" s="71"/>
    </row>
    <row r="72" spans="2:3">
      <c r="B72" s="457"/>
      <c r="C72" s="71"/>
    </row>
    <row r="73" spans="2:3">
      <c r="B73" s="457"/>
      <c r="C73" s="71"/>
    </row>
    <row r="74" spans="2:3">
      <c r="B74" s="457"/>
      <c r="C74" s="71"/>
    </row>
    <row r="75" spans="2:3">
      <c r="B75" s="457"/>
      <c r="C75" s="71"/>
    </row>
    <row r="76" spans="2:3">
      <c r="B76" s="457"/>
      <c r="C76" s="71"/>
    </row>
    <row r="77" spans="2:3">
      <c r="B77" s="457"/>
      <c r="C77" s="71"/>
    </row>
    <row r="78" spans="2:3">
      <c r="B78" s="457"/>
      <c r="C78" s="71"/>
    </row>
    <row r="79" spans="2:3">
      <c r="B79" s="457"/>
      <c r="C79" s="71"/>
    </row>
    <row r="80" spans="2:3">
      <c r="B80" s="457"/>
      <c r="C80" s="71"/>
    </row>
  </sheetData>
  <mergeCells count="1">
    <mergeCell ref="A1:P1"/>
  </mergeCells>
  <phoneticPr fontId="2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29</vt:i4>
      </vt:variant>
      <vt:variant>
        <vt:lpstr>具名範圍</vt:lpstr>
      </vt:variant>
      <vt:variant>
        <vt:i4>14</vt:i4>
      </vt:variant>
    </vt:vector>
  </HeadingPairs>
  <TitlesOfParts>
    <vt:vector size="43" baseType="lpstr">
      <vt:lpstr>111</vt:lpstr>
      <vt:lpstr>110</vt:lpstr>
      <vt:lpstr>109</vt:lpstr>
      <vt:lpstr>108</vt:lpstr>
      <vt:lpstr>107</vt:lpstr>
      <vt:lpstr>106</vt:lpstr>
      <vt:lpstr>105</vt:lpstr>
      <vt:lpstr>104</vt:lpstr>
      <vt:lpstr>103</vt:lpstr>
      <vt:lpstr>102</vt:lpstr>
      <vt:lpstr>101</vt:lpstr>
      <vt:lpstr>100</vt:lpstr>
      <vt:lpstr>99</vt:lpstr>
      <vt:lpstr>98</vt:lpstr>
      <vt:lpstr>97</vt:lpstr>
      <vt:lpstr>96</vt:lpstr>
      <vt:lpstr>95</vt:lpstr>
      <vt:lpstr>94</vt:lpstr>
      <vt:lpstr>93</vt:lpstr>
      <vt:lpstr>92</vt:lpstr>
      <vt:lpstr>91</vt:lpstr>
      <vt:lpstr>90</vt:lpstr>
      <vt:lpstr>89</vt:lpstr>
      <vt:lpstr>88</vt:lpstr>
      <vt:lpstr>87</vt:lpstr>
      <vt:lpstr>86</vt:lpstr>
      <vt:lpstr>85</vt:lpstr>
      <vt:lpstr>84</vt:lpstr>
      <vt:lpstr>83</vt:lpstr>
      <vt:lpstr>'100'!Print_Area</vt:lpstr>
      <vt:lpstr>'101'!Print_Area</vt:lpstr>
      <vt:lpstr>'102'!Print_Area</vt:lpstr>
      <vt:lpstr>'83'!Print_Area</vt:lpstr>
      <vt:lpstr>'84'!Print_Area</vt:lpstr>
      <vt:lpstr>'88'!Print_Area</vt:lpstr>
      <vt:lpstr>'89'!Print_Area</vt:lpstr>
      <vt:lpstr>'90'!Print_Area</vt:lpstr>
      <vt:lpstr>'91'!Print_Area</vt:lpstr>
      <vt:lpstr>'92'!Print_Area</vt:lpstr>
      <vt:lpstr>'93'!Print_Area</vt:lpstr>
      <vt:lpstr>'94'!Print_Area</vt:lpstr>
      <vt:lpstr>'95'!Print_Area</vt:lpstr>
      <vt:lpstr>'97'!Print_Area</vt:lpstr>
    </vt:vector>
  </TitlesOfParts>
  <Company>行政院衛生署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916-4主要死因、主要癌症死亡數(統計室)</dc:title>
  <dc:subject>衛生署中英文網站</dc:subject>
  <dc:creator>行政院衛生署</dc:creator>
  <cp:keywords>性別統計</cp:keywords>
  <cp:lastModifiedBy>統計處黃素滿</cp:lastModifiedBy>
  <cp:lastPrinted>2006-09-05T06:27:14Z</cp:lastPrinted>
  <dcterms:created xsi:type="dcterms:W3CDTF">1997-06-07T02:30:48Z</dcterms:created>
  <dcterms:modified xsi:type="dcterms:W3CDTF">2023-11-14T08:11:28Z</dcterms:modified>
  <cp:category>I20</cp:category>
</cp:coreProperties>
</file>